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doc\документы\ДОКУМЕНТЫ СОТРУДНИКОВ\Шеховцова Н.В\БЮДЖЕТ 2024-2026\Измененный бюджет на 2024-2026\30323\30323 Решение № 126 от 14.10.2024\"/>
    </mc:Choice>
  </mc:AlternateContent>
  <bookViews>
    <workbookView xWindow="120" yWindow="12" windowWidth="18960" windowHeight="1183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72" i="1" l="1"/>
  <c r="F43" i="1"/>
  <c r="F67" i="1"/>
  <c r="G17" i="1"/>
  <c r="G12" i="1" s="1"/>
  <c r="F22" i="1"/>
  <c r="G43" i="1"/>
  <c r="F44" i="1"/>
  <c r="F13" i="1"/>
  <c r="H43" i="1"/>
  <c r="G72" i="1"/>
  <c r="G10" i="1"/>
  <c r="F42" i="1" l="1"/>
  <c r="F41" i="1" s="1"/>
  <c r="G65" i="1"/>
  <c r="G64" i="1" s="1"/>
  <c r="H65" i="1"/>
  <c r="H64" i="1" s="1"/>
  <c r="F65" i="1"/>
  <c r="F64" i="1" s="1"/>
  <c r="F12" i="1"/>
  <c r="F62" i="1"/>
  <c r="F61" i="1" s="1"/>
  <c r="H72" i="1"/>
  <c r="H12" i="1"/>
  <c r="G39" i="1"/>
  <c r="G38" i="1" s="1"/>
  <c r="H39" i="1"/>
  <c r="H38" i="1" s="1"/>
  <c r="F39" i="1"/>
  <c r="F38" i="1" s="1"/>
  <c r="G7" i="1"/>
  <c r="G6" i="1" s="1"/>
  <c r="H7" i="1"/>
  <c r="H6" i="1" s="1"/>
  <c r="F7" i="1"/>
  <c r="F6" i="1" s="1"/>
  <c r="G70" i="1"/>
  <c r="H70" i="1"/>
  <c r="F70" i="1"/>
  <c r="G62" i="1"/>
  <c r="G61" i="1" s="1"/>
  <c r="H62" i="1"/>
  <c r="H61" i="1" s="1"/>
  <c r="G57" i="1"/>
  <c r="G56" i="1" s="1"/>
  <c r="H57" i="1"/>
  <c r="H56" i="1" s="1"/>
  <c r="F57" i="1"/>
  <c r="F56" i="1" s="1"/>
  <c r="G54" i="1"/>
  <c r="H54" i="1"/>
  <c r="G51" i="1"/>
  <c r="H51" i="1"/>
  <c r="F54" i="1"/>
  <c r="F51" i="1"/>
  <c r="G46" i="1"/>
  <c r="G45" i="1" s="1"/>
  <c r="H46" i="1"/>
  <c r="H45" i="1" s="1"/>
  <c r="F46" i="1"/>
  <c r="F45" i="1" s="1"/>
  <c r="G42" i="1"/>
  <c r="G41" i="1" s="1"/>
  <c r="H42" i="1"/>
  <c r="H41" i="1" s="1"/>
  <c r="G36" i="1"/>
  <c r="H36" i="1"/>
  <c r="F36" i="1"/>
  <c r="F35" i="1" s="1"/>
  <c r="H10" i="1"/>
  <c r="F10" i="1"/>
  <c r="H9" i="1" l="1"/>
  <c r="F9" i="1"/>
  <c r="G69" i="1"/>
  <c r="G81" i="1" s="1"/>
  <c r="G9" i="1"/>
  <c r="H69" i="1"/>
  <c r="F69" i="1"/>
  <c r="F81" i="1" s="1"/>
  <c r="H81" i="1" l="1"/>
</calcChain>
</file>

<file path=xl/sharedStrings.xml><?xml version="1.0" encoding="utf-8"?>
<sst xmlns="http://schemas.openxmlformats.org/spreadsheetml/2006/main" count="188" uniqueCount="133">
  <si>
    <t>(тыс. руб.)</t>
  </si>
  <si>
    <t>Наименование</t>
  </si>
  <si>
    <t>ЦСР</t>
  </si>
  <si>
    <t>ВР</t>
  </si>
  <si>
    <t>Рз</t>
  </si>
  <si>
    <t>ПР</t>
  </si>
  <si>
    <r>
      <t xml:space="preserve">Муниципальная программа </t>
    </r>
    <r>
      <rPr>
        <b/>
        <sz val="12"/>
        <color theme="1"/>
        <rFont val="Times New Roman"/>
        <family val="1"/>
        <charset val="204"/>
      </rPr>
      <t>Поливянского</t>
    </r>
    <r>
      <rPr>
        <b/>
        <sz val="12"/>
        <color rgb="FF000000"/>
        <rFont val="Times New Roman"/>
        <family val="1"/>
        <charset val="204"/>
      </rPr>
      <t xml:space="preserve"> сельского поселения  "Социальная поддержка граждан"</t>
    </r>
  </si>
  <si>
    <t>01 0 00 00000</t>
  </si>
  <si>
    <r>
      <t>Подпрограмма «</t>
    </r>
    <r>
      <rPr>
        <b/>
        <sz val="12"/>
        <color theme="1"/>
        <rFont val="Times New Roman"/>
        <family val="1"/>
        <charset val="204"/>
      </rPr>
      <t>Совершенствование системы социальной поддержки отдельных категорий граждан</t>
    </r>
    <r>
      <rPr>
        <b/>
        <sz val="12"/>
        <color rgb="FF000000"/>
        <rFont val="Times New Roman"/>
        <family val="1"/>
        <charset val="204"/>
      </rPr>
      <t>»</t>
    </r>
  </si>
  <si>
    <t>01 1 00 00000</t>
  </si>
  <si>
    <t>Выплата муниципальной пенсии за выслугу лет лицам, замещавшим муниципальные должности и должности муниципальной службы в рамках подпрограммы "Совершенствование системы социальной поддержки отдельных категорий граждан" муниципальной программы Поливянского сельского поселения "Социальная поддержка граждан" (Публичные нормативные социальные выплаты гражданам)</t>
  </si>
  <si>
    <t>01 1 00 28360</t>
  </si>
  <si>
    <t>02 0 00 00000</t>
  </si>
  <si>
    <t>Подпрограмма «Мероприятия в области  коммунального хозяйства»</t>
  </si>
  <si>
    <t>02 1 00 00000</t>
  </si>
  <si>
    <t>02 1 11 28020</t>
  </si>
  <si>
    <t>Подпрограмма «Благоустройство территории»</t>
  </si>
  <si>
    <t>02 3 00 28020</t>
  </si>
  <si>
    <t>02 3 00 28270</t>
  </si>
  <si>
    <t>Расходы на осуществление мероприятий по организации и содержанию мест захоронения в рамках подпрограммы "Благоустройство территории"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 для обеспечения государственных (муниципальных) нужд)</t>
  </si>
  <si>
    <t>02 3 00 28320</t>
  </si>
  <si>
    <t>02 3 00 28330</t>
  </si>
  <si>
    <t>02 3 00 28340</t>
  </si>
  <si>
    <t>02 3 00 28350</t>
  </si>
  <si>
    <t>Муниципальная программа Поливянского сельского поселения «Обеспечение общественного порядка и противодействие преступности»</t>
  </si>
  <si>
    <t>03 0 00 00000</t>
  </si>
  <si>
    <t>Подпрограмма «Укрепление общественного порядка и противодействие преступности в Поливянском сельском поселении»</t>
  </si>
  <si>
    <t>03 1 00 00000</t>
  </si>
  <si>
    <t>03 1 00 28040</t>
  </si>
  <si>
    <t>Муниципальная программа Поливянского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</si>
  <si>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04 0 00 00000</t>
  </si>
  <si>
    <t xml:space="preserve"> </t>
  </si>
  <si>
    <t>Подпрограмма «Пожарная безопасность»</t>
  </si>
  <si>
    <t>04 1 00 00000</t>
  </si>
  <si>
    <t>04 1 00 28010</t>
  </si>
  <si>
    <t>240 </t>
  </si>
  <si>
    <t>10 </t>
  </si>
  <si>
    <t>05 0 00 00000</t>
  </si>
  <si>
    <t>05 1 00 00000</t>
  </si>
  <si>
    <t>Расходы на обеспечение деятельности (оказание услуг) муниципальных учреждений Поливянского сельского поселения в рамках подпрограммы "Развитие культуры" муниципальной программы Поливянского сельского поселения "Развитие культуры и туризма" (Субсидии бюджетным учреждениям)</t>
  </si>
  <si>
    <t>05 1 00 00590</t>
  </si>
  <si>
    <r>
      <t>Муниципальная программа Поливянского сельского поселения  «Развитие физической культуры и спорта в Поливянском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сельском поселении»</t>
    </r>
  </si>
  <si>
    <t>07 0 00 00000</t>
  </si>
  <si>
    <t>07 1 00 00000</t>
  </si>
  <si>
    <t>07 1 00 28100</t>
  </si>
  <si>
    <t xml:space="preserve"> Муниципальная программа «Развитие муниципального управления и муниципальной службы в Поливянском сельском поселении, дополнительное профессиональное образование лиц, занятых в системе   местного самоуправления»</t>
  </si>
  <si>
    <t>11 0 00 00000</t>
  </si>
  <si>
    <t>Подпрограмма «Развитие муниципального управления и муниципальной службы»</t>
  </si>
  <si>
    <t>11 1 00 00000</t>
  </si>
  <si>
    <t xml:space="preserve">Повышение профессиональных компетенций кадров муниципального управления в рамках подпрограммы «Развитие муниципального управления и муниципальной службы» муниципальной программы Поливянского сельского поселения «Развитие муниципального управления и муниципальной службы в Поливянском сельском поселении, дополнительное профессиональное образование лиц, занятых в системе   местного самоуправления»(Иные закупки товаров, работ и услуг для обеспечения государственных(муниципальных)нужд)  </t>
  </si>
  <si>
    <t>11 1 00 28130</t>
  </si>
  <si>
    <t>Подпрограмма «Развитие муниципального управления и муниципальной службы в Поливянском сельском поселении»</t>
  </si>
  <si>
    <t>Уплата членского взноса в Совет муниципальных образований Ростовской области в рамках подпрограммы «Развитие муниципального управления и муниципальной службы в Поливянском сельском поселении» муниципальной программы Поливянского сельского поселения «Развитие муниципального управления и муниципальной службы в Поливянском сельском поселении, дополнительное профессиональное образование лиц, занятых в системе местного самоуправления»(Уплата налогов, сборов и иных платежей)</t>
  </si>
  <si>
    <t>11 1 00 99020</t>
  </si>
  <si>
    <t>Муниципальная программа» «Энергоэффективность и развитие энергетики»</t>
  </si>
  <si>
    <t>13 0 00 00000</t>
  </si>
  <si>
    <t>Подпрограмма«Энергосбережение и повышение энергетической эффективности»</t>
  </si>
  <si>
    <t>131 00 00000</t>
  </si>
  <si>
    <t xml:space="preserve">Расходы по замене ламп накаливания и других неэффективных элементов освещения, в том числе светильников, на энергосберегающие  в рамках подпрограммы «Энергосбережение и повышение энергетической эффективности»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 для обеспечения государственных (муниципальных) нужд) </t>
  </si>
  <si>
    <t>13 1 00 28150</t>
  </si>
  <si>
    <t>Муниципальная программа «Информационное общество»</t>
  </si>
  <si>
    <t>15 0 00 00000</t>
  </si>
  <si>
    <r>
      <t xml:space="preserve">Подпрограмма </t>
    </r>
    <r>
      <rPr>
        <b/>
        <sz val="12"/>
        <color rgb="FF000000"/>
        <rFont val="Times New Roman"/>
        <family val="1"/>
        <charset val="204"/>
      </rPr>
      <t>«Развитие информационных технологий»</t>
    </r>
  </si>
  <si>
    <t>15 1 00 00000</t>
  </si>
  <si>
    <t>15 1 00 28170</t>
  </si>
  <si>
    <t>Обеспечение деятельности Администрации Поливянского сельского поселения</t>
  </si>
  <si>
    <t>89 0 00 00000</t>
  </si>
  <si>
    <t>Администрация Поливянского сельского поселения</t>
  </si>
  <si>
    <t>89 1 00 00000</t>
  </si>
  <si>
    <r>
      <t>Реализация иных функций Администрации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Поливянского сельского поселения</t>
    </r>
  </si>
  <si>
    <t>99 0 00 00000</t>
  </si>
  <si>
    <t>Финансовое обеспечение непредвиденных расходов</t>
  </si>
  <si>
    <t>99 1 00 00000</t>
  </si>
  <si>
    <t>Резервный фонд Администрации Поливянского сельского поселения на финансовое обеспечение непредвиденных расходов в рамках непрограммного направления деятельности "Реализация иных функций Администрации Поливянского сельского поселения" (Резервные средства)</t>
  </si>
  <si>
    <t>99 1 00 90100</t>
  </si>
  <si>
    <t>Иные непрограммные мероприятия</t>
  </si>
  <si>
    <t>99 9 00 00000</t>
  </si>
  <si>
    <t>99 9 00 22960</t>
  </si>
  <si>
    <t>99 9 00 99990</t>
  </si>
  <si>
    <t>Расходы по осуществлению первичного воинского учета на территориях, где отсутствуют военные комиссариаты в рамках непрограммных расходов бюджета Поливянского сельского поселения Песчанокопского района (Расходы на выплаты персоналу государственных (муниципальных) органов)</t>
  </si>
  <si>
    <t>99 9 00 51180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</si>
  <si>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непрограммных расходов бюджета Поливянского сельского поселения Песчанокопского района (Иные закупки товаров, работ и услуг для обеспечения государственных (муниципальных) нужд)</t>
  </si>
  <si>
    <t>99 9 00 72390</t>
  </si>
  <si>
    <t>Всего</t>
  </si>
  <si>
    <t>Расходы на подготовку и проведение выборов депутатов Собрания депутатов Поливянского сельского поселения в рамках  иных непрограммных расходов  бюджета  Поливянского сельского поселения Песчанокопского района</t>
  </si>
  <si>
    <t>99 9 00 90350</t>
  </si>
  <si>
    <t>99 9 00 90110</t>
  </si>
  <si>
    <t>Расходы на осуществление переданных полномочий по вопросам местного значения (Иные межбюджетные трансферты)</t>
  </si>
  <si>
    <t>99 9 00 87010</t>
  </si>
  <si>
    <t>Муниципальная программа Поливянского сельского поселения «Обеспечение качественными жилищно-комунальными услугами населения Поливянского сельского поселения</t>
  </si>
  <si>
    <t>Муниципальная программа Поливянского сельского поселения «Развитие культуры и туризма»</t>
  </si>
  <si>
    <t>Подпрограмма «Развитие культуры и туризма»</t>
  </si>
  <si>
    <t>Подпрограмма «Развитие  культуры и спорта в Поливянском сельском поселении на 2019-2030 годы»</t>
  </si>
  <si>
    <t>Расходы на ремонт и обслуживание объектов газоснабжения в рамках подпрограммы «Благоустройство территории» муниципальной программы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 )</t>
  </si>
  <si>
    <t>Расходы на уличное освещение в рамках подпрограммы "Мероприятия в области коммунального хозяйства" муниципальной программы "Обеспечение качественными жилищно-коммунальными услугами населения" (Иные закупки товаров, работ и услуг)</t>
  </si>
  <si>
    <t xml:space="preserve">Расходы на осуществление мероприятий по прочим мероприятиям в рамках подпрограммы "Благоустройство территории"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услуг) </t>
  </si>
  <si>
    <t xml:space="preserve">Расходы на осуществление мероприятий по озеленению в рамках подпрограммы "Благоустройство территории"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 </t>
  </si>
  <si>
    <t xml:space="preserve">Расходы на осуществление мероприятий по внесению в государственный кадастр недвижимости сведений о границах населенных пунктов, установленных генеральными планами, корректировка генерального плана и правил землепользования и застройки в рамках подпрограммы "Благоустройство территории"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 </t>
  </si>
  <si>
    <t>Расходы по повышению эффективности охраны общественного порядка и противодействие преступности в рамках подпрограммы «Укрепление общественного порядка Поливянского сельского поселения» муниципальной программы «Обеспечение общественного порядка и противодействие преступности»(Иные закупки товаров, работ и услуг)</t>
  </si>
  <si>
    <t>Мероприятия по обеспечению пожарной безопасности в рамках подпрограммы "Пожарная безопасность" муниципальной программы Поливянского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услуг)</t>
  </si>
  <si>
    <t>Мероприятия по развитию массовой физической культуры и спорта в рамках подпрограммы "Развитие физической культуры и спорта в Поливянском сельском поселении на 2019-2030 годы" муниципальной программы Поливянского сельского поселения "Развитие физической культуры и спорта" (Иные закупки товаров, работ и услуг)</t>
  </si>
  <si>
    <t>Расходы на обеспечение функций органов местного самоуправления в рамках подпрограммы «Развитие информационных технологий» муниципальной программы Поливянского сельского поселения «Информационное общество» (Иные закупки товаров, работ и услуг)</t>
  </si>
  <si>
    <t>Реализация направления расходов в рамках обеспечения деятельности расходов  бюджета Поливянского сельского поселения (Иные закупки товаров, работ и услуг)</t>
  </si>
  <si>
    <t>Оценка  имущества, признание прав и регулирование отношений по муниципальной собственности поселения Поливянского сельского поселения в рамках непрограммных расходов органов местного самоуправления Поливянского сельского поселения. (Иные закупки товаров, работ и услуг)</t>
  </si>
  <si>
    <t>Расходы по осуществлению первичного воинского учета на территориях, где отсутствуют военные комиссариаты в рамках непрограммных расходов бюджета Поливянского сельского поселения Песчанокопского района (Иные закупки товаров, работ и услуг)</t>
  </si>
  <si>
    <t>2024год</t>
  </si>
  <si>
    <t>Расходы на реализацию инициативных проектов в рамках подпрограммы «Инициативные проекты» муниципальной программы Поливянского сельского поселения «Развитие культуры и туризма" (Предоставление субсидий бюджетным, автономным учреждениям и иным некоммерческим организациям)</t>
  </si>
  <si>
    <t>08 1 00 25500</t>
  </si>
  <si>
    <t>2025год</t>
  </si>
  <si>
    <t>01</t>
  </si>
  <si>
    <t>05</t>
  </si>
  <si>
    <t>03</t>
  </si>
  <si>
    <t>09</t>
  </si>
  <si>
    <t>08</t>
  </si>
  <si>
    <t>04</t>
  </si>
  <si>
    <t>02</t>
  </si>
  <si>
    <t>07</t>
  </si>
  <si>
    <t>05 1 00 S4640</t>
  </si>
  <si>
    <t>2026год</t>
  </si>
  <si>
    <t>11 2 00 00110</t>
  </si>
  <si>
    <t>11 2 00 00190</t>
  </si>
  <si>
    <t>Расход на выплаты по оплате труда работников аппарата Администрации Поливянского сельского поселения в рамках подпрограммы "Обеспечение реализации муниципальной программы Поливянского сельского поселения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</si>
  <si>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Распределение бюджетных ассигнований по целевым статьям (муниципальным  программам Поливянского сельского поселения Песчанокопского района  и непрограммным направлениям деятельности), группам и подгруппам видов расходов, разделам, подразделам классификации расходов  бюджета Поливянского сельского поселения Песчанокопского района на 2024 год и на плановый период 2025 и 2026 годов</t>
  </si>
  <si>
    <t>Муниципальная программа "Молодежь Поливянского сельского поселения"</t>
  </si>
  <si>
    <t>Расходы на осуществление подпрограммы "Поддержка молодежных инициатив".(Прочая закупка товаров, работ и услуг для обеспечения государственных (муниципальных) нужд)</t>
  </si>
  <si>
    <t>Расходы на обеспечение деятельности аппарата Администрации Поливянского сельского поселения в рамках подпрограммы "Обеспечение реализации муниципальной программы Поливянского сельского поселения " (Уплата налога на имущество организаций и земельного налога)</t>
  </si>
  <si>
    <t>Расходы на обеспечение деятельности аппарата Администрации Поливянского сельского поселения Песчанокопского района в рамках подпрограммы "Обеспечение реализации муниципальной программы Поливянского сельского поселения " (Прочая закупка товаров, работ и услуг для обеспечения государственных (муниципальных) нужд)</t>
  </si>
  <si>
    <t>Расходы на реализацию инициативных проектов в рамках подпрограммы «Инициативные проекты» муниципальной программы Поливянского сельского поселения Обеспечение качественными жилищно-коммунальными услугами населения" (Иные закупки товаров, работ и услуг)</t>
  </si>
  <si>
    <t>02 3 00 28310</t>
  </si>
  <si>
    <t>99 1 00 71180</t>
  </si>
  <si>
    <t>Условно утвержденные расходы по иным непрограммным мероприятиям в рамках непрограммных расходов органов местного самоуправления (Специальные расходы)</t>
  </si>
  <si>
    <t>Расходы за счет межбюджетных трансфертов из резервного фонда Правительства Ростовской области в рамках непрограммного направления деятельности "Реализация функций иных государственных органов Ростовской области"</t>
  </si>
  <si>
    <t>Приложение 5 к решению Собрания депутатов Поливянского сельского поселения от 14.10.2024 № 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</si>
</sst>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164" fontId="4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right" wrapText="1"/>
    </xf>
    <xf numFmtId="164" fontId="5" fillId="0" borderId="3" xfId="0" applyNumberFormat="1" applyFont="1" applyBorder="1" applyAlignment="1">
      <alignment horizontal="right" wrapText="1"/>
    </xf>
    <xf numFmtId="164" fontId="4" fillId="0" borderId="2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vertical="top" wrapText="1"/>
    </xf>
    <xf numFmtId="164" fontId="0" fillId="0" borderId="7" xfId="0" applyNumberFormat="1" applyBorder="1" applyAlignment="1">
      <alignment wrapText="1"/>
    </xf>
    <xf numFmtId="164" fontId="5" fillId="0" borderId="8" xfId="0" applyNumberFormat="1" applyFont="1" applyFill="1" applyBorder="1" applyAlignment="1">
      <alignment horizontal="center" wrapText="1"/>
    </xf>
    <xf numFmtId="164" fontId="0" fillId="0" borderId="3" xfId="0" applyNumberFormat="1" applyBorder="1" applyAlignment="1">
      <alignment wrapText="1"/>
    </xf>
    <xf numFmtId="164" fontId="5" fillId="0" borderId="3" xfId="0" applyNumberFormat="1" applyFont="1" applyFill="1" applyBorder="1" applyAlignment="1">
      <alignment horizontal="center" wrapText="1"/>
    </xf>
    <xf numFmtId="164" fontId="1" fillId="0" borderId="5" xfId="0" applyNumberFormat="1" applyFont="1" applyBorder="1" applyAlignment="1">
      <alignment vertical="top" wrapText="1"/>
    </xf>
    <xf numFmtId="164" fontId="0" fillId="0" borderId="6" xfId="0" applyNumberFormat="1" applyBorder="1" applyAlignment="1">
      <alignment wrapText="1"/>
    </xf>
    <xf numFmtId="164" fontId="0" fillId="0" borderId="0" xfId="0" applyNumberFormat="1"/>
    <xf numFmtId="164" fontId="1" fillId="0" borderId="3" xfId="0" applyNumberFormat="1" applyFont="1" applyBorder="1" applyAlignment="1">
      <alignment vertical="top" wrapText="1"/>
    </xf>
    <xf numFmtId="164" fontId="5" fillId="0" borderId="5" xfId="0" applyNumberFormat="1" applyFont="1" applyBorder="1" applyAlignment="1">
      <alignment horizontal="right" wrapText="1"/>
    </xf>
    <xf numFmtId="49" fontId="5" fillId="0" borderId="3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vertical="top" wrapText="1"/>
    </xf>
    <xf numFmtId="49" fontId="1" fillId="0" borderId="5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wrapText="1"/>
    </xf>
    <xf numFmtId="164" fontId="4" fillId="0" borderId="7" xfId="0" applyNumberFormat="1" applyFont="1" applyBorder="1" applyAlignment="1">
      <alignment horizontal="right" wrapText="1"/>
    </xf>
    <xf numFmtId="0" fontId="5" fillId="0" borderId="2" xfId="0" applyFont="1" applyBorder="1" applyAlignment="1">
      <alignment wrapText="1"/>
    </xf>
    <xf numFmtId="3" fontId="5" fillId="0" borderId="3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164" fontId="5" fillId="0" borderId="7" xfId="0" applyNumberFormat="1" applyFont="1" applyBorder="1" applyAlignment="1">
      <alignment horizontal="right" wrapText="1"/>
    </xf>
    <xf numFmtId="0" fontId="5" fillId="0" borderId="2" xfId="0" applyFont="1" applyBorder="1" applyAlignment="1">
      <alignment wrapText="1"/>
    </xf>
    <xf numFmtId="164" fontId="5" fillId="0" borderId="4" xfId="0" applyNumberFormat="1" applyFont="1" applyBorder="1" applyAlignment="1">
      <alignment horizontal="right" wrapText="1"/>
    </xf>
    <xf numFmtId="0" fontId="1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164" fontId="0" fillId="0" borderId="2" xfId="0" applyNumberFormat="1" applyBorder="1" applyAlignment="1">
      <alignment wrapText="1"/>
    </xf>
    <xf numFmtId="164" fontId="0" fillId="0" borderId="3" xfId="0" applyNumberFormat="1" applyBorder="1" applyAlignment="1">
      <alignment horizontal="center"/>
    </xf>
    <xf numFmtId="49" fontId="5" fillId="0" borderId="7" xfId="0" applyNumberFormat="1" applyFont="1" applyBorder="1" applyAlignment="1">
      <alignment horizontal="center" wrapText="1"/>
    </xf>
    <xf numFmtId="164" fontId="5" fillId="0" borderId="8" xfId="0" applyNumberFormat="1" applyFont="1" applyBorder="1" applyAlignment="1">
      <alignment horizontal="right" wrapText="1"/>
    </xf>
    <xf numFmtId="49" fontId="5" fillId="0" borderId="10" xfId="0" applyNumberFormat="1" applyFont="1" applyBorder="1" applyAlignment="1">
      <alignment horizontal="center" wrapText="1"/>
    </xf>
    <xf numFmtId="0" fontId="1" fillId="0" borderId="7" xfId="0" applyFont="1" applyBorder="1" applyAlignment="1">
      <alignment vertical="top" wrapText="1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5" fillId="0" borderId="1" xfId="0" applyNumberFormat="1" applyFont="1" applyBorder="1" applyAlignment="1">
      <alignment horizontal="right" wrapText="1"/>
    </xf>
    <xf numFmtId="164" fontId="5" fillId="0" borderId="4" xfId="0" applyNumberFormat="1" applyFont="1" applyBorder="1" applyAlignment="1">
      <alignment horizontal="right" wrapText="1"/>
    </xf>
    <xf numFmtId="164" fontId="5" fillId="0" borderId="2" xfId="0" applyNumberFormat="1" applyFont="1" applyBorder="1" applyAlignment="1">
      <alignment horizontal="right" wrapText="1"/>
    </xf>
    <xf numFmtId="0" fontId="6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4" fontId="0" fillId="0" borderId="4" xfId="0" applyNumberFormat="1" applyBorder="1" applyAlignment="1">
      <alignment wrapText="1"/>
    </xf>
    <xf numFmtId="164" fontId="0" fillId="0" borderId="2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abSelected="1" workbookViewId="0">
      <selection activeCell="A2" sqref="A2:H2"/>
    </sheetView>
  </sheetViews>
  <sheetFormatPr defaultRowHeight="14.4" x14ac:dyDescent="0.3"/>
  <cols>
    <col min="1" max="1" width="80.109375" style="3" customWidth="1"/>
    <col min="2" max="2" width="15.5546875" customWidth="1"/>
    <col min="3" max="3" width="7" customWidth="1"/>
    <col min="4" max="4" width="6.109375" customWidth="1"/>
    <col min="5" max="5" width="5.88671875" customWidth="1"/>
  </cols>
  <sheetData>
    <row r="1" spans="1:8" ht="82.5" customHeight="1" x14ac:dyDescent="0.3">
      <c r="E1" s="64" t="s">
        <v>132</v>
      </c>
      <c r="F1" s="64"/>
      <c r="G1" s="64"/>
      <c r="H1" s="64"/>
    </row>
    <row r="2" spans="1:8" ht="82.5" customHeight="1" x14ac:dyDescent="0.3">
      <c r="A2" s="63" t="s">
        <v>122</v>
      </c>
      <c r="B2" s="63"/>
      <c r="C2" s="63"/>
      <c r="D2" s="63"/>
      <c r="E2" s="63"/>
      <c r="F2" s="63"/>
      <c r="G2" s="63"/>
      <c r="H2" s="63"/>
    </row>
    <row r="3" spans="1:8" ht="32.4" thickBot="1" x14ac:dyDescent="0.4">
      <c r="A3" s="1"/>
      <c r="B3" s="1"/>
      <c r="C3" s="1"/>
      <c r="D3" s="1"/>
      <c r="E3" s="1"/>
      <c r="G3" s="3"/>
      <c r="H3" s="2" t="s">
        <v>0</v>
      </c>
    </row>
    <row r="4" spans="1:8" ht="20.100000000000001" customHeight="1" x14ac:dyDescent="0.3">
      <c r="A4" s="65" t="s">
        <v>1</v>
      </c>
      <c r="B4" s="65" t="s">
        <v>2</v>
      </c>
      <c r="C4" s="65" t="s">
        <v>3</v>
      </c>
      <c r="D4" s="65" t="s">
        <v>4</v>
      </c>
      <c r="E4" s="65" t="s">
        <v>5</v>
      </c>
      <c r="F4" s="65" t="s">
        <v>105</v>
      </c>
      <c r="G4" s="65" t="s">
        <v>108</v>
      </c>
      <c r="H4" s="65" t="s">
        <v>118</v>
      </c>
    </row>
    <row r="5" spans="1:8" ht="20.100000000000001" customHeight="1" thickBot="1" x14ac:dyDescent="0.35">
      <c r="A5" s="66"/>
      <c r="B5" s="66"/>
      <c r="C5" s="66"/>
      <c r="D5" s="66"/>
      <c r="E5" s="66"/>
      <c r="F5" s="66"/>
      <c r="G5" s="66"/>
      <c r="H5" s="66"/>
    </row>
    <row r="6" spans="1:8" ht="54.75" customHeight="1" thickBot="1" x14ac:dyDescent="0.35">
      <c r="A6" s="4" t="s">
        <v>6</v>
      </c>
      <c r="B6" s="5" t="s">
        <v>7</v>
      </c>
      <c r="C6" s="5"/>
      <c r="D6" s="5"/>
      <c r="E6" s="5"/>
      <c r="F6" s="21">
        <f>F7</f>
        <v>190</v>
      </c>
      <c r="G6" s="21">
        <f t="shared" ref="G6:H7" si="0">G7</f>
        <v>190</v>
      </c>
      <c r="H6" s="21">
        <f t="shared" si="0"/>
        <v>190</v>
      </c>
    </row>
    <row r="7" spans="1:8" ht="31.5" customHeight="1" thickBot="1" x14ac:dyDescent="0.35">
      <c r="A7" s="4" t="s">
        <v>8</v>
      </c>
      <c r="B7" s="5" t="s">
        <v>9</v>
      </c>
      <c r="C7" s="5"/>
      <c r="D7" s="5"/>
      <c r="E7" s="5"/>
      <c r="F7" s="20">
        <f>F8</f>
        <v>190</v>
      </c>
      <c r="G7" s="20">
        <f t="shared" si="0"/>
        <v>190</v>
      </c>
      <c r="H7" s="20">
        <f t="shared" si="0"/>
        <v>190</v>
      </c>
    </row>
    <row r="8" spans="1:8" ht="97.5" customHeight="1" thickBot="1" x14ac:dyDescent="0.35">
      <c r="A8" s="6" t="s">
        <v>10</v>
      </c>
      <c r="B8" s="7" t="s">
        <v>11</v>
      </c>
      <c r="C8" s="7">
        <v>320</v>
      </c>
      <c r="D8" s="34">
        <v>10</v>
      </c>
      <c r="E8" s="34" t="s">
        <v>109</v>
      </c>
      <c r="F8" s="22">
        <v>190</v>
      </c>
      <c r="G8" s="22">
        <v>190</v>
      </c>
      <c r="H8" s="22">
        <v>190</v>
      </c>
    </row>
    <row r="9" spans="1:8" ht="53.25" customHeight="1" thickBot="1" x14ac:dyDescent="0.35">
      <c r="A9" s="4" t="s">
        <v>89</v>
      </c>
      <c r="B9" s="5" t="s">
        <v>12</v>
      </c>
      <c r="C9" s="5"/>
      <c r="D9" s="35"/>
      <c r="E9" s="35"/>
      <c r="F9" s="21">
        <f>F10+F12</f>
        <v>1625.3000000000002</v>
      </c>
      <c r="G9" s="21">
        <f>G10+G12</f>
        <v>986.80000000000007</v>
      </c>
      <c r="H9" s="21">
        <f>H10+H12</f>
        <v>574.20000000000005</v>
      </c>
    </row>
    <row r="10" spans="1:8" ht="19.5" customHeight="1" thickBot="1" x14ac:dyDescent="0.35">
      <c r="A10" s="4" t="s">
        <v>13</v>
      </c>
      <c r="B10" s="5" t="s">
        <v>14</v>
      </c>
      <c r="C10" s="5"/>
      <c r="D10" s="35"/>
      <c r="E10" s="35"/>
      <c r="F10" s="21">
        <f>F11</f>
        <v>335.4</v>
      </c>
      <c r="G10" s="21">
        <f>G11</f>
        <v>352.1</v>
      </c>
      <c r="H10" s="21">
        <f t="shared" ref="H10" si="1">H11</f>
        <v>369.7</v>
      </c>
    </row>
    <row r="11" spans="1:8" ht="81" customHeight="1" thickBot="1" x14ac:dyDescent="0.35">
      <c r="A11" s="17" t="s">
        <v>94</v>
      </c>
      <c r="B11" s="7" t="s">
        <v>15</v>
      </c>
      <c r="C11" s="7">
        <v>240</v>
      </c>
      <c r="D11" s="34" t="s">
        <v>110</v>
      </c>
      <c r="E11" s="34" t="s">
        <v>111</v>
      </c>
      <c r="F11" s="22">
        <v>335.4</v>
      </c>
      <c r="G11" s="22">
        <v>352.1</v>
      </c>
      <c r="H11" s="22">
        <v>369.7</v>
      </c>
    </row>
    <row r="12" spans="1:8" ht="20.100000000000001" customHeight="1" thickBot="1" x14ac:dyDescent="0.35">
      <c r="A12" s="4" t="s">
        <v>16</v>
      </c>
      <c r="B12" s="5" t="s">
        <v>17</v>
      </c>
      <c r="C12" s="5"/>
      <c r="D12" s="35"/>
      <c r="E12" s="35"/>
      <c r="F12" s="21">
        <f>F13+F18+F22+F26+F30</f>
        <v>1289.9000000000001</v>
      </c>
      <c r="G12" s="21">
        <f>G13+G18+G22+G26+G30+G17</f>
        <v>634.70000000000005</v>
      </c>
      <c r="H12" s="21">
        <f>H13+H18+H22+H26+H30</f>
        <v>204.5</v>
      </c>
    </row>
    <row r="13" spans="1:8" ht="20.100000000000001" customHeight="1" x14ac:dyDescent="0.3">
      <c r="A13" s="79" t="s">
        <v>93</v>
      </c>
      <c r="B13" s="8"/>
      <c r="C13" s="73">
        <v>240</v>
      </c>
      <c r="D13" s="76" t="s">
        <v>110</v>
      </c>
      <c r="E13" s="76" t="s">
        <v>111</v>
      </c>
      <c r="F13" s="60">
        <f>10+214+179.8</f>
        <v>403.8</v>
      </c>
      <c r="G13" s="60">
        <v>50</v>
      </c>
      <c r="H13" s="60">
        <v>50</v>
      </c>
    </row>
    <row r="14" spans="1:8" ht="20.100000000000001" customHeight="1" x14ac:dyDescent="0.3">
      <c r="A14" s="80"/>
      <c r="B14" s="8"/>
      <c r="C14" s="74"/>
      <c r="D14" s="77"/>
      <c r="E14" s="77"/>
      <c r="F14" s="61"/>
      <c r="G14" s="61"/>
      <c r="H14" s="61"/>
    </row>
    <row r="15" spans="1:8" ht="20.100000000000001" customHeight="1" x14ac:dyDescent="0.3">
      <c r="A15" s="80"/>
      <c r="B15" s="8"/>
      <c r="C15" s="74"/>
      <c r="D15" s="77"/>
      <c r="E15" s="77"/>
      <c r="F15" s="61"/>
      <c r="G15" s="61"/>
      <c r="H15" s="61"/>
    </row>
    <row r="16" spans="1:8" ht="20.100000000000001" customHeight="1" thickBot="1" x14ac:dyDescent="0.35">
      <c r="A16" s="81"/>
      <c r="B16" s="9" t="s">
        <v>18</v>
      </c>
      <c r="C16" s="75"/>
      <c r="D16" s="78"/>
      <c r="E16" s="78"/>
      <c r="F16" s="62"/>
      <c r="G16" s="62"/>
      <c r="H16" s="62"/>
    </row>
    <row r="17" spans="1:8" ht="55.5" customHeight="1" thickBot="1" x14ac:dyDescent="0.35">
      <c r="A17" s="48" t="s">
        <v>127</v>
      </c>
      <c r="B17" s="57" t="s">
        <v>128</v>
      </c>
      <c r="C17" s="49">
        <v>240</v>
      </c>
      <c r="D17" s="50" t="s">
        <v>110</v>
      </c>
      <c r="E17" s="50" t="s">
        <v>111</v>
      </c>
      <c r="F17" s="47">
        <v>0</v>
      </c>
      <c r="G17" s="47">
        <f>335+130</f>
        <v>465</v>
      </c>
      <c r="H17" s="47">
        <v>0</v>
      </c>
    </row>
    <row r="18" spans="1:8" ht="20.100000000000001" customHeight="1" x14ac:dyDescent="0.3">
      <c r="A18" s="79" t="s">
        <v>19</v>
      </c>
      <c r="B18" s="8"/>
      <c r="C18" s="73">
        <v>240</v>
      </c>
      <c r="D18" s="76" t="s">
        <v>110</v>
      </c>
      <c r="E18" s="76" t="s">
        <v>111</v>
      </c>
      <c r="F18" s="60">
        <v>59</v>
      </c>
      <c r="G18" s="60">
        <v>59</v>
      </c>
      <c r="H18" s="60">
        <v>59</v>
      </c>
    </row>
    <row r="19" spans="1:8" ht="20.100000000000001" customHeight="1" x14ac:dyDescent="0.3">
      <c r="A19" s="80"/>
      <c r="B19" s="8"/>
      <c r="C19" s="74"/>
      <c r="D19" s="77"/>
      <c r="E19" s="77"/>
      <c r="F19" s="61"/>
      <c r="G19" s="61"/>
      <c r="H19" s="61"/>
    </row>
    <row r="20" spans="1:8" ht="20.100000000000001" customHeight="1" x14ac:dyDescent="0.3">
      <c r="A20" s="80"/>
      <c r="B20" s="8"/>
      <c r="C20" s="74"/>
      <c r="D20" s="77"/>
      <c r="E20" s="77"/>
      <c r="F20" s="61"/>
      <c r="G20" s="61"/>
      <c r="H20" s="61"/>
    </row>
    <row r="21" spans="1:8" ht="20.100000000000001" customHeight="1" thickBot="1" x14ac:dyDescent="0.35">
      <c r="A21" s="81"/>
      <c r="B21" s="9" t="s">
        <v>20</v>
      </c>
      <c r="C21" s="75"/>
      <c r="D21" s="78"/>
      <c r="E21" s="78"/>
      <c r="F21" s="62"/>
      <c r="G21" s="62"/>
      <c r="H21" s="62"/>
    </row>
    <row r="22" spans="1:8" ht="20.100000000000001" customHeight="1" x14ac:dyDescent="0.3">
      <c r="A22" s="79" t="s">
        <v>95</v>
      </c>
      <c r="B22" s="8"/>
      <c r="C22" s="73">
        <v>240</v>
      </c>
      <c r="D22" s="76" t="s">
        <v>110</v>
      </c>
      <c r="E22" s="76" t="s">
        <v>111</v>
      </c>
      <c r="F22" s="60">
        <f>377.4-100</f>
        <v>277.39999999999998</v>
      </c>
      <c r="G22" s="84">
        <v>16.3</v>
      </c>
      <c r="H22" s="67">
        <v>16.3</v>
      </c>
    </row>
    <row r="23" spans="1:8" ht="20.100000000000001" customHeight="1" x14ac:dyDescent="0.3">
      <c r="A23" s="80"/>
      <c r="B23" s="8"/>
      <c r="C23" s="74"/>
      <c r="D23" s="77"/>
      <c r="E23" s="77"/>
      <c r="F23" s="61"/>
      <c r="G23" s="82"/>
      <c r="H23" s="58"/>
    </row>
    <row r="24" spans="1:8" ht="20.100000000000001" customHeight="1" x14ac:dyDescent="0.3">
      <c r="A24" s="80"/>
      <c r="B24" s="8"/>
      <c r="C24" s="74"/>
      <c r="D24" s="77"/>
      <c r="E24" s="77"/>
      <c r="F24" s="61"/>
      <c r="G24" s="82"/>
      <c r="H24" s="58"/>
    </row>
    <row r="25" spans="1:8" ht="18" customHeight="1" thickBot="1" x14ac:dyDescent="0.35">
      <c r="A25" s="81"/>
      <c r="B25" s="9" t="s">
        <v>21</v>
      </c>
      <c r="C25" s="75"/>
      <c r="D25" s="78"/>
      <c r="E25" s="78"/>
      <c r="F25" s="62"/>
      <c r="G25" s="83"/>
      <c r="H25" s="59"/>
    </row>
    <row r="26" spans="1:8" ht="20.100000000000001" customHeight="1" x14ac:dyDescent="0.3">
      <c r="A26" s="79" t="s">
        <v>96</v>
      </c>
      <c r="B26" s="8"/>
      <c r="C26" s="73">
        <v>240</v>
      </c>
      <c r="D26" s="76" t="s">
        <v>110</v>
      </c>
      <c r="E26" s="76" t="s">
        <v>111</v>
      </c>
      <c r="F26" s="60">
        <v>539.70000000000005</v>
      </c>
      <c r="G26" s="84">
        <v>44.4</v>
      </c>
      <c r="H26" s="67">
        <v>79.2</v>
      </c>
    </row>
    <row r="27" spans="1:8" ht="20.100000000000001" customHeight="1" x14ac:dyDescent="0.3">
      <c r="A27" s="80"/>
      <c r="B27" s="8"/>
      <c r="C27" s="74"/>
      <c r="D27" s="77"/>
      <c r="E27" s="77"/>
      <c r="F27" s="61"/>
      <c r="G27" s="82"/>
      <c r="H27" s="58"/>
    </row>
    <row r="28" spans="1:8" ht="20.100000000000001" customHeight="1" x14ac:dyDescent="0.3">
      <c r="A28" s="80"/>
      <c r="B28" s="8"/>
      <c r="C28" s="74"/>
      <c r="D28" s="77"/>
      <c r="E28" s="77"/>
      <c r="F28" s="61"/>
      <c r="G28" s="82"/>
      <c r="H28" s="58"/>
    </row>
    <row r="29" spans="1:8" ht="20.100000000000001" customHeight="1" thickBot="1" x14ac:dyDescent="0.35">
      <c r="A29" s="81"/>
      <c r="B29" s="9" t="s">
        <v>22</v>
      </c>
      <c r="C29" s="75"/>
      <c r="D29" s="78"/>
      <c r="E29" s="78"/>
      <c r="F29" s="62"/>
      <c r="G29" s="83"/>
      <c r="H29" s="59"/>
    </row>
    <row r="30" spans="1:8" ht="20.100000000000001" customHeight="1" x14ac:dyDescent="0.3">
      <c r="A30" s="79" t="s">
        <v>97</v>
      </c>
      <c r="B30" s="8"/>
      <c r="C30" s="73">
        <v>240</v>
      </c>
      <c r="D30" s="76" t="s">
        <v>110</v>
      </c>
      <c r="E30" s="76" t="s">
        <v>111</v>
      </c>
      <c r="F30" s="60">
        <v>10</v>
      </c>
      <c r="G30" s="82">
        <v>0</v>
      </c>
      <c r="H30" s="58">
        <v>0</v>
      </c>
    </row>
    <row r="31" spans="1:8" ht="20.100000000000001" customHeight="1" x14ac:dyDescent="0.3">
      <c r="A31" s="80"/>
      <c r="B31" s="8"/>
      <c r="C31" s="74"/>
      <c r="D31" s="77"/>
      <c r="E31" s="77"/>
      <c r="F31" s="61"/>
      <c r="G31" s="82"/>
      <c r="H31" s="58"/>
    </row>
    <row r="32" spans="1:8" ht="20.100000000000001" customHeight="1" x14ac:dyDescent="0.3">
      <c r="A32" s="80"/>
      <c r="B32" s="8"/>
      <c r="C32" s="74"/>
      <c r="D32" s="77"/>
      <c r="E32" s="77"/>
      <c r="F32" s="61"/>
      <c r="G32" s="82"/>
      <c r="H32" s="58"/>
    </row>
    <row r="33" spans="1:8" ht="60.75" customHeight="1" thickBot="1" x14ac:dyDescent="0.35">
      <c r="A33" s="81"/>
      <c r="B33" s="9" t="s">
        <v>23</v>
      </c>
      <c r="C33" s="75"/>
      <c r="D33" s="78"/>
      <c r="E33" s="78"/>
      <c r="F33" s="62"/>
      <c r="G33" s="83"/>
      <c r="H33" s="59"/>
    </row>
    <row r="34" spans="1:8" ht="60.75" customHeight="1" thickBot="1" x14ac:dyDescent="0.35">
      <c r="A34" s="51" t="s">
        <v>131</v>
      </c>
      <c r="B34" s="9" t="s">
        <v>129</v>
      </c>
      <c r="C34" s="7">
        <v>240</v>
      </c>
      <c r="D34" s="34" t="s">
        <v>110</v>
      </c>
      <c r="E34" s="34" t="s">
        <v>111</v>
      </c>
      <c r="F34" s="22">
        <v>213</v>
      </c>
      <c r="G34" s="52">
        <v>0</v>
      </c>
      <c r="H34" s="53">
        <v>0</v>
      </c>
    </row>
    <row r="35" spans="1:8" ht="30" customHeight="1" thickBot="1" x14ac:dyDescent="0.35">
      <c r="A35" s="4" t="s">
        <v>24</v>
      </c>
      <c r="B35" s="5" t="s">
        <v>25</v>
      </c>
      <c r="C35" s="5"/>
      <c r="D35" s="35"/>
      <c r="E35" s="35"/>
      <c r="F35" s="21">
        <f>F36</f>
        <v>1</v>
      </c>
      <c r="G35" s="23">
        <v>1</v>
      </c>
      <c r="H35" s="21">
        <v>1</v>
      </c>
    </row>
    <row r="36" spans="1:8" ht="31.5" customHeight="1" thickBot="1" x14ac:dyDescent="0.35">
      <c r="A36" s="4" t="s">
        <v>26</v>
      </c>
      <c r="B36" s="5" t="s">
        <v>27</v>
      </c>
      <c r="C36" s="5"/>
      <c r="D36" s="35"/>
      <c r="E36" s="35"/>
      <c r="F36" s="21">
        <f>F37</f>
        <v>1</v>
      </c>
      <c r="G36" s="21">
        <f t="shared" ref="G36:H36" si="2">G37</f>
        <v>1</v>
      </c>
      <c r="H36" s="21">
        <f t="shared" si="2"/>
        <v>1</v>
      </c>
    </row>
    <row r="37" spans="1:8" ht="95.25" customHeight="1" thickBot="1" x14ac:dyDescent="0.35">
      <c r="A37" s="17" t="s">
        <v>98</v>
      </c>
      <c r="B37" s="7" t="s">
        <v>28</v>
      </c>
      <c r="C37" s="7">
        <v>240</v>
      </c>
      <c r="D37" s="34" t="s">
        <v>111</v>
      </c>
      <c r="E37" s="34" t="s">
        <v>112</v>
      </c>
      <c r="F37" s="22">
        <v>1</v>
      </c>
      <c r="G37" s="22">
        <v>1</v>
      </c>
      <c r="H37" s="22">
        <v>1</v>
      </c>
    </row>
    <row r="38" spans="1:8" ht="49.5" customHeight="1" thickBot="1" x14ac:dyDescent="0.35">
      <c r="A38" s="10" t="s">
        <v>29</v>
      </c>
      <c r="B38" s="11" t="s">
        <v>30</v>
      </c>
      <c r="C38" s="11" t="s">
        <v>31</v>
      </c>
      <c r="D38" s="36" t="s">
        <v>31</v>
      </c>
      <c r="E38" s="36" t="s">
        <v>31</v>
      </c>
      <c r="F38" s="24">
        <f>F39</f>
        <v>20</v>
      </c>
      <c r="G38" s="24">
        <f t="shared" ref="G38:H38" si="3">G39</f>
        <v>20</v>
      </c>
      <c r="H38" s="24">
        <f t="shared" si="3"/>
        <v>20</v>
      </c>
    </row>
    <row r="39" spans="1:8" ht="20.100000000000001" customHeight="1" thickBot="1" x14ac:dyDescent="0.35">
      <c r="A39" s="4" t="s">
        <v>32</v>
      </c>
      <c r="B39" s="11" t="s">
        <v>33</v>
      </c>
      <c r="C39" s="11" t="s">
        <v>31</v>
      </c>
      <c r="D39" s="36" t="s">
        <v>31</v>
      </c>
      <c r="E39" s="36" t="s">
        <v>31</v>
      </c>
      <c r="F39" s="24">
        <f>F40</f>
        <v>20</v>
      </c>
      <c r="G39" s="24">
        <f t="shared" ref="G39:H39" si="4">G40</f>
        <v>20</v>
      </c>
      <c r="H39" s="24">
        <f t="shared" si="4"/>
        <v>20</v>
      </c>
    </row>
    <row r="40" spans="1:8" ht="87" customHeight="1" thickBot="1" x14ac:dyDescent="0.35">
      <c r="A40" s="17" t="s">
        <v>99</v>
      </c>
      <c r="B40" s="7" t="s">
        <v>34</v>
      </c>
      <c r="C40" s="7" t="s">
        <v>35</v>
      </c>
      <c r="D40" s="34" t="s">
        <v>111</v>
      </c>
      <c r="E40" s="34" t="s">
        <v>36</v>
      </c>
      <c r="F40" s="22">
        <v>20</v>
      </c>
      <c r="G40" s="22">
        <v>20</v>
      </c>
      <c r="H40" s="22">
        <v>20</v>
      </c>
    </row>
    <row r="41" spans="1:8" ht="36" customHeight="1" thickBot="1" x14ac:dyDescent="0.35">
      <c r="A41" s="4" t="s">
        <v>90</v>
      </c>
      <c r="B41" s="5" t="s">
        <v>37</v>
      </c>
      <c r="C41" s="5"/>
      <c r="D41" s="34"/>
      <c r="E41" s="35"/>
      <c r="F41" s="21">
        <f>F42</f>
        <v>6118</v>
      </c>
      <c r="G41" s="21">
        <f t="shared" ref="G41:H41" si="5">G42</f>
        <v>2473.4999999999995</v>
      </c>
      <c r="H41" s="21">
        <f t="shared" si="5"/>
        <v>1790</v>
      </c>
    </row>
    <row r="42" spans="1:8" ht="21" customHeight="1" thickBot="1" x14ac:dyDescent="0.35">
      <c r="A42" s="4" t="s">
        <v>91</v>
      </c>
      <c r="B42" s="5" t="s">
        <v>38</v>
      </c>
      <c r="C42" s="5"/>
      <c r="D42" s="34"/>
      <c r="E42" s="35"/>
      <c r="F42" s="21">
        <f>F43+F44</f>
        <v>6118</v>
      </c>
      <c r="G42" s="21">
        <f t="shared" ref="G42:H42" si="6">G43</f>
        <v>2473.4999999999995</v>
      </c>
      <c r="H42" s="21">
        <f t="shared" si="6"/>
        <v>1790</v>
      </c>
    </row>
    <row r="43" spans="1:8" ht="69.75" customHeight="1" thickBot="1" x14ac:dyDescent="0.35">
      <c r="A43" s="6" t="s">
        <v>39</v>
      </c>
      <c r="B43" s="7" t="s">
        <v>40</v>
      </c>
      <c r="C43" s="7">
        <v>610</v>
      </c>
      <c r="D43" s="34" t="s">
        <v>113</v>
      </c>
      <c r="E43" s="34" t="s">
        <v>109</v>
      </c>
      <c r="F43" s="22">
        <f>2834.3+395.7+196.2+340.4-5.1</f>
        <v>3761.5</v>
      </c>
      <c r="G43" s="25">
        <f>2242.7+395.7-9.9-155</f>
        <v>2473.4999999999995</v>
      </c>
      <c r="H43" s="26">
        <f>1701.3-287.2+395.7-19.8</f>
        <v>1790</v>
      </c>
    </row>
    <row r="44" spans="1:8" ht="69.75" customHeight="1" thickBot="1" x14ac:dyDescent="0.35">
      <c r="A44" s="19" t="s">
        <v>106</v>
      </c>
      <c r="B44" s="7" t="s">
        <v>117</v>
      </c>
      <c r="C44" s="7">
        <v>610</v>
      </c>
      <c r="D44" s="34" t="s">
        <v>113</v>
      </c>
      <c r="E44" s="34" t="s">
        <v>109</v>
      </c>
      <c r="F44" s="22">
        <f>543.8+1812.7</f>
        <v>2356.5</v>
      </c>
      <c r="G44" s="27">
        <v>0</v>
      </c>
      <c r="H44" s="28">
        <v>0</v>
      </c>
    </row>
    <row r="45" spans="1:8" ht="44.25" customHeight="1" thickBot="1" x14ac:dyDescent="0.35">
      <c r="A45" s="4" t="s">
        <v>41</v>
      </c>
      <c r="B45" s="5" t="s">
        <v>42</v>
      </c>
      <c r="C45" s="5"/>
      <c r="D45" s="35"/>
      <c r="E45" s="35"/>
      <c r="F45" s="21">
        <f>F46</f>
        <v>50</v>
      </c>
      <c r="G45" s="21">
        <f t="shared" ref="G45:H45" si="7">G46</f>
        <v>50</v>
      </c>
      <c r="H45" s="21">
        <f t="shared" si="7"/>
        <v>50</v>
      </c>
    </row>
    <row r="46" spans="1:8" ht="43.5" customHeight="1" thickBot="1" x14ac:dyDescent="0.35">
      <c r="A46" s="4" t="s">
        <v>92</v>
      </c>
      <c r="B46" s="5" t="s">
        <v>43</v>
      </c>
      <c r="C46" s="5"/>
      <c r="D46" s="35"/>
      <c r="E46" s="35"/>
      <c r="F46" s="21">
        <f>F47</f>
        <v>50</v>
      </c>
      <c r="G46" s="21">
        <f t="shared" ref="G46:H46" si="8">G47</f>
        <v>50</v>
      </c>
      <c r="H46" s="21">
        <f t="shared" si="8"/>
        <v>50</v>
      </c>
    </row>
    <row r="47" spans="1:8" ht="85.5" customHeight="1" thickBot="1" x14ac:dyDescent="0.35">
      <c r="A47" s="17" t="s">
        <v>100</v>
      </c>
      <c r="B47" s="7" t="s">
        <v>44</v>
      </c>
      <c r="C47" s="7">
        <v>240</v>
      </c>
      <c r="D47" s="34">
        <v>11</v>
      </c>
      <c r="E47" s="34" t="s">
        <v>109</v>
      </c>
      <c r="F47" s="22">
        <v>50</v>
      </c>
      <c r="G47" s="22">
        <v>50</v>
      </c>
      <c r="H47" s="22">
        <v>50</v>
      </c>
    </row>
    <row r="48" spans="1:8" ht="35.25" customHeight="1" thickBot="1" x14ac:dyDescent="0.35">
      <c r="A48" s="4" t="s">
        <v>123</v>
      </c>
      <c r="B48" s="43" t="s">
        <v>107</v>
      </c>
      <c r="C48" s="7"/>
      <c r="D48" s="34"/>
      <c r="E48" s="39"/>
      <c r="F48" s="40">
        <v>5</v>
      </c>
      <c r="G48" s="45">
        <v>0</v>
      </c>
      <c r="H48" s="22">
        <v>0</v>
      </c>
    </row>
    <row r="49" spans="1:8" ht="47.25" customHeight="1" thickBot="1" x14ac:dyDescent="0.35">
      <c r="A49" s="44" t="s">
        <v>124</v>
      </c>
      <c r="B49" s="7" t="s">
        <v>107</v>
      </c>
      <c r="C49" s="7">
        <v>240</v>
      </c>
      <c r="D49" s="34" t="s">
        <v>116</v>
      </c>
      <c r="E49" s="39" t="s">
        <v>116</v>
      </c>
      <c r="F49" s="45">
        <v>5</v>
      </c>
      <c r="G49" s="22">
        <v>0</v>
      </c>
      <c r="H49" s="22">
        <v>0</v>
      </c>
    </row>
    <row r="50" spans="1:8" ht="73.5" customHeight="1" thickBot="1" x14ac:dyDescent="0.35">
      <c r="A50" s="4" t="s">
        <v>45</v>
      </c>
      <c r="B50" s="5" t="s">
        <v>46</v>
      </c>
      <c r="C50" s="5"/>
      <c r="D50" s="35"/>
      <c r="E50" s="35"/>
      <c r="F50" s="21">
        <v>20</v>
      </c>
      <c r="G50" s="21">
        <v>20</v>
      </c>
      <c r="H50" s="21">
        <v>20</v>
      </c>
    </row>
    <row r="51" spans="1:8" ht="39" customHeight="1" thickBot="1" x14ac:dyDescent="0.35">
      <c r="A51" s="4" t="s">
        <v>47</v>
      </c>
      <c r="B51" s="5" t="s">
        <v>48</v>
      </c>
      <c r="C51" s="5"/>
      <c r="D51" s="35"/>
      <c r="E51" s="35"/>
      <c r="F51" s="21">
        <f>F53</f>
        <v>0</v>
      </c>
      <c r="G51" s="21">
        <f t="shared" ref="G51:H51" si="9">G53</f>
        <v>0</v>
      </c>
      <c r="H51" s="21">
        <f t="shared" si="9"/>
        <v>0</v>
      </c>
    </row>
    <row r="52" spans="1:8" ht="20.100000000000001" customHeight="1" x14ac:dyDescent="0.3">
      <c r="A52" s="68" t="s">
        <v>49</v>
      </c>
      <c r="B52" s="8"/>
      <c r="C52" s="8"/>
      <c r="D52" s="37"/>
      <c r="E52" s="37"/>
      <c r="F52" s="29"/>
      <c r="G52" s="30"/>
      <c r="H52" s="31"/>
    </row>
    <row r="53" spans="1:8" ht="60" customHeight="1" thickBot="1" x14ac:dyDescent="0.35">
      <c r="A53" s="69"/>
      <c r="B53" s="9" t="s">
        <v>50</v>
      </c>
      <c r="C53" s="9">
        <v>240</v>
      </c>
      <c r="D53" s="38" t="s">
        <v>109</v>
      </c>
      <c r="E53" s="38" t="s">
        <v>114</v>
      </c>
      <c r="F53" s="32">
        <v>0</v>
      </c>
      <c r="G53" s="32">
        <v>0</v>
      </c>
      <c r="H53" s="32">
        <v>0</v>
      </c>
    </row>
    <row r="54" spans="1:8" ht="30" customHeight="1" thickBot="1" x14ac:dyDescent="0.35">
      <c r="A54" s="4" t="s">
        <v>51</v>
      </c>
      <c r="B54" s="5" t="s">
        <v>48</v>
      </c>
      <c r="C54" s="5"/>
      <c r="D54" s="35"/>
      <c r="E54" s="35"/>
      <c r="F54" s="21">
        <f>F55</f>
        <v>20</v>
      </c>
      <c r="G54" s="21">
        <f t="shared" ref="G54:H54" si="10">G55</f>
        <v>20</v>
      </c>
      <c r="H54" s="21">
        <f t="shared" si="10"/>
        <v>20</v>
      </c>
    </row>
    <row r="55" spans="1:8" ht="63" customHeight="1" thickBot="1" x14ac:dyDescent="0.35">
      <c r="A55" s="12" t="s">
        <v>52</v>
      </c>
      <c r="B55" s="7" t="s">
        <v>53</v>
      </c>
      <c r="C55" s="7">
        <v>850</v>
      </c>
      <c r="D55" s="34" t="s">
        <v>109</v>
      </c>
      <c r="E55" s="34">
        <v>13</v>
      </c>
      <c r="F55" s="22">
        <v>20</v>
      </c>
      <c r="G55" s="22">
        <v>20</v>
      </c>
      <c r="H55" s="22">
        <v>20</v>
      </c>
    </row>
    <row r="56" spans="1:8" ht="34.5" customHeight="1" thickBot="1" x14ac:dyDescent="0.35">
      <c r="A56" s="13" t="s">
        <v>54</v>
      </c>
      <c r="B56" s="5" t="s">
        <v>55</v>
      </c>
      <c r="C56" s="5"/>
      <c r="D56" s="35"/>
      <c r="E56" s="35"/>
      <c r="F56" s="21">
        <f>F57</f>
        <v>35</v>
      </c>
      <c r="G56" s="21">
        <f t="shared" ref="G56:H57" si="11">G57</f>
        <v>5</v>
      </c>
      <c r="H56" s="21">
        <f t="shared" si="11"/>
        <v>5</v>
      </c>
    </row>
    <row r="57" spans="1:8" ht="33" customHeight="1" thickBot="1" x14ac:dyDescent="0.35">
      <c r="A57" s="13" t="s">
        <v>56</v>
      </c>
      <c r="B57" s="5" t="s">
        <v>57</v>
      </c>
      <c r="C57" s="5">
        <v>240</v>
      </c>
      <c r="D57" s="35" t="s">
        <v>110</v>
      </c>
      <c r="E57" s="35" t="s">
        <v>111</v>
      </c>
      <c r="F57" s="21">
        <f>F58</f>
        <v>35</v>
      </c>
      <c r="G57" s="21">
        <f t="shared" si="11"/>
        <v>5</v>
      </c>
      <c r="H57" s="21">
        <f t="shared" si="11"/>
        <v>5</v>
      </c>
    </row>
    <row r="58" spans="1:8" ht="20.100000000000001" customHeight="1" x14ac:dyDescent="0.3">
      <c r="A58" s="70" t="s">
        <v>58</v>
      </c>
      <c r="B58" s="73" t="s">
        <v>59</v>
      </c>
      <c r="C58" s="73">
        <v>240</v>
      </c>
      <c r="D58" s="76" t="s">
        <v>110</v>
      </c>
      <c r="E58" s="76" t="s">
        <v>111</v>
      </c>
      <c r="F58" s="60">
        <v>35</v>
      </c>
      <c r="G58" s="60">
        <v>5</v>
      </c>
      <c r="H58" s="60">
        <v>5</v>
      </c>
    </row>
    <row r="59" spans="1:8" ht="20.100000000000001" customHeight="1" x14ac:dyDescent="0.3">
      <c r="A59" s="71"/>
      <c r="B59" s="74"/>
      <c r="C59" s="74"/>
      <c r="D59" s="77"/>
      <c r="E59" s="77"/>
      <c r="F59" s="61"/>
      <c r="G59" s="61"/>
      <c r="H59" s="61"/>
    </row>
    <row r="60" spans="1:8" ht="20.100000000000001" customHeight="1" thickBot="1" x14ac:dyDescent="0.35">
      <c r="A60" s="72"/>
      <c r="B60" s="75"/>
      <c r="C60" s="75"/>
      <c r="D60" s="78"/>
      <c r="E60" s="78"/>
      <c r="F60" s="62"/>
      <c r="G60" s="62"/>
      <c r="H60" s="62"/>
    </row>
    <row r="61" spans="1:8" ht="22.5" customHeight="1" thickBot="1" x14ac:dyDescent="0.35">
      <c r="A61" s="13" t="s">
        <v>60</v>
      </c>
      <c r="B61" s="5" t="s">
        <v>61</v>
      </c>
      <c r="C61" s="5">
        <v>240</v>
      </c>
      <c r="D61" s="35" t="s">
        <v>109</v>
      </c>
      <c r="E61" s="35">
        <v>13</v>
      </c>
      <c r="F61" s="21">
        <f>F62</f>
        <v>30</v>
      </c>
      <c r="G61" s="21">
        <f t="shared" ref="G61:H62" si="12">G62</f>
        <v>30</v>
      </c>
      <c r="H61" s="21">
        <f t="shared" si="12"/>
        <v>30</v>
      </c>
    </row>
    <row r="62" spans="1:8" ht="20.100000000000001" customHeight="1" thickBot="1" x14ac:dyDescent="0.35">
      <c r="A62" s="13" t="s">
        <v>62</v>
      </c>
      <c r="B62" s="5" t="s">
        <v>63</v>
      </c>
      <c r="C62" s="5"/>
      <c r="D62" s="35"/>
      <c r="E62" s="35"/>
      <c r="F62" s="21">
        <f>F63</f>
        <v>30</v>
      </c>
      <c r="G62" s="21">
        <f t="shared" si="12"/>
        <v>30</v>
      </c>
      <c r="H62" s="21">
        <f t="shared" si="12"/>
        <v>30</v>
      </c>
    </row>
    <row r="63" spans="1:8" ht="72" customHeight="1" thickBot="1" x14ac:dyDescent="0.35">
      <c r="A63" s="18" t="s">
        <v>101</v>
      </c>
      <c r="B63" s="7" t="s">
        <v>64</v>
      </c>
      <c r="C63" s="7">
        <v>240</v>
      </c>
      <c r="D63" s="34" t="s">
        <v>109</v>
      </c>
      <c r="E63" s="34">
        <v>13</v>
      </c>
      <c r="F63" s="22">
        <v>30</v>
      </c>
      <c r="G63" s="22">
        <v>30</v>
      </c>
      <c r="H63" s="22">
        <v>30</v>
      </c>
    </row>
    <row r="64" spans="1:8" ht="36" customHeight="1" thickBot="1" x14ac:dyDescent="0.35">
      <c r="A64" s="4" t="s">
        <v>65</v>
      </c>
      <c r="B64" s="5" t="s">
        <v>66</v>
      </c>
      <c r="C64" s="5"/>
      <c r="D64" s="35"/>
      <c r="E64" s="35"/>
      <c r="F64" s="21">
        <f>F65</f>
        <v>7168.4</v>
      </c>
      <c r="G64" s="21">
        <f t="shared" ref="G64:H64" si="13">G65</f>
        <v>7593.1</v>
      </c>
      <c r="H64" s="21">
        <f t="shared" si="13"/>
        <v>7593.1</v>
      </c>
    </row>
    <row r="65" spans="1:8" ht="20.100000000000001" customHeight="1" thickBot="1" x14ac:dyDescent="0.35">
      <c r="A65" s="4" t="s">
        <v>67</v>
      </c>
      <c r="B65" s="5" t="s">
        <v>68</v>
      </c>
      <c r="C65" s="5"/>
      <c r="D65" s="35"/>
      <c r="E65" s="35"/>
      <c r="F65" s="21">
        <f>F66+F67+F68</f>
        <v>7168.4</v>
      </c>
      <c r="G65" s="21">
        <f t="shared" ref="G65:H65" si="14">G66+G67+G68</f>
        <v>7593.1</v>
      </c>
      <c r="H65" s="21">
        <f t="shared" si="14"/>
        <v>7593.1</v>
      </c>
    </row>
    <row r="66" spans="1:8" ht="88.5" customHeight="1" thickBot="1" x14ac:dyDescent="0.35">
      <c r="A66" s="41" t="s">
        <v>121</v>
      </c>
      <c r="B66" s="7" t="s">
        <v>119</v>
      </c>
      <c r="C66" s="7">
        <v>120</v>
      </c>
      <c r="D66" s="34" t="s">
        <v>109</v>
      </c>
      <c r="E66" s="34" t="s">
        <v>114</v>
      </c>
      <c r="F66" s="22">
        <v>6255.7</v>
      </c>
      <c r="G66" s="22">
        <v>6960.5</v>
      </c>
      <c r="H66" s="22">
        <v>6960.5</v>
      </c>
    </row>
    <row r="67" spans="1:8" ht="82.5" customHeight="1" thickBot="1" x14ac:dyDescent="0.35">
      <c r="A67" s="46" t="s">
        <v>126</v>
      </c>
      <c r="B67" s="7" t="s">
        <v>120</v>
      </c>
      <c r="C67" s="7">
        <v>240</v>
      </c>
      <c r="D67" s="34" t="s">
        <v>109</v>
      </c>
      <c r="E67" s="34" t="s">
        <v>114</v>
      </c>
      <c r="F67" s="22">
        <f>652.6+155.1+25</f>
        <v>832.7</v>
      </c>
      <c r="G67" s="22">
        <v>552.6</v>
      </c>
      <c r="H67" s="22">
        <v>552.6</v>
      </c>
    </row>
    <row r="68" spans="1:8" ht="66.75" customHeight="1" thickBot="1" x14ac:dyDescent="0.35">
      <c r="A68" s="46" t="s">
        <v>125</v>
      </c>
      <c r="B68" s="42">
        <v>112000190</v>
      </c>
      <c r="C68" s="7">
        <v>850</v>
      </c>
      <c r="D68" s="34" t="s">
        <v>109</v>
      </c>
      <c r="E68" s="34" t="s">
        <v>114</v>
      </c>
      <c r="F68" s="22">
        <v>80</v>
      </c>
      <c r="G68" s="22">
        <v>80</v>
      </c>
      <c r="H68" s="22">
        <v>80</v>
      </c>
    </row>
    <row r="69" spans="1:8" ht="44.25" customHeight="1" thickBot="1" x14ac:dyDescent="0.35">
      <c r="A69" s="4" t="s">
        <v>69</v>
      </c>
      <c r="B69" s="5" t="s">
        <v>70</v>
      </c>
      <c r="C69" s="5"/>
      <c r="D69" s="35"/>
      <c r="E69" s="35"/>
      <c r="F69" s="21">
        <f>F70+F72</f>
        <v>191.29999999999998</v>
      </c>
      <c r="G69" s="21">
        <f t="shared" ref="G69:H69" si="15">G70+G72</f>
        <v>491.5</v>
      </c>
      <c r="H69" s="21">
        <f t="shared" si="15"/>
        <v>1067.9000000000001</v>
      </c>
    </row>
    <row r="70" spans="1:8" ht="20.100000000000001" customHeight="1" thickBot="1" x14ac:dyDescent="0.35">
      <c r="A70" s="4" t="s">
        <v>71</v>
      </c>
      <c r="B70" s="5" t="s">
        <v>72</v>
      </c>
      <c r="C70" s="5"/>
      <c r="D70" s="35"/>
      <c r="E70" s="35"/>
      <c r="F70" s="21">
        <f>F71</f>
        <v>30</v>
      </c>
      <c r="G70" s="21">
        <f t="shared" ref="G70:H70" si="16">G71</f>
        <v>30</v>
      </c>
      <c r="H70" s="21">
        <f t="shared" si="16"/>
        <v>30</v>
      </c>
    </row>
    <row r="71" spans="1:8" ht="45.75" customHeight="1" thickBot="1" x14ac:dyDescent="0.35">
      <c r="A71" s="6" t="s">
        <v>73</v>
      </c>
      <c r="B71" s="7" t="s">
        <v>74</v>
      </c>
      <c r="C71" s="7">
        <v>870</v>
      </c>
      <c r="D71" s="34" t="s">
        <v>109</v>
      </c>
      <c r="E71" s="34">
        <v>11</v>
      </c>
      <c r="F71" s="22">
        <v>30</v>
      </c>
      <c r="G71" s="22">
        <v>30</v>
      </c>
      <c r="H71" s="22">
        <v>30</v>
      </c>
    </row>
    <row r="72" spans="1:8" ht="20.100000000000001" customHeight="1" thickBot="1" x14ac:dyDescent="0.35">
      <c r="A72" s="4" t="s">
        <v>75</v>
      </c>
      <c r="B72" s="5" t="s">
        <v>76</v>
      </c>
      <c r="C72" s="5"/>
      <c r="D72" s="35"/>
      <c r="E72" s="35"/>
      <c r="F72" s="21">
        <f>SUM(F73:F79)</f>
        <v>161.29999999999998</v>
      </c>
      <c r="G72" s="21">
        <f>SUM(G73:G79)</f>
        <v>461.5</v>
      </c>
      <c r="H72" s="21">
        <f>SUM(H73:H79)</f>
        <v>1037.9000000000001</v>
      </c>
    </row>
    <row r="73" spans="1:8" ht="65.25" customHeight="1" thickBot="1" x14ac:dyDescent="0.35">
      <c r="A73" s="17" t="s">
        <v>103</v>
      </c>
      <c r="B73" s="7" t="s">
        <v>77</v>
      </c>
      <c r="C73" s="7">
        <v>240</v>
      </c>
      <c r="D73" s="34" t="s">
        <v>109</v>
      </c>
      <c r="E73" s="34">
        <v>13</v>
      </c>
      <c r="F73" s="22">
        <v>10</v>
      </c>
      <c r="G73" s="22">
        <v>10</v>
      </c>
      <c r="H73" s="22">
        <v>10</v>
      </c>
    </row>
    <row r="74" spans="1:8" ht="49.5" customHeight="1" thickBot="1" x14ac:dyDescent="0.35">
      <c r="A74" s="17" t="s">
        <v>102</v>
      </c>
      <c r="B74" s="7" t="s">
        <v>78</v>
      </c>
      <c r="C74" s="7">
        <v>240</v>
      </c>
      <c r="D74" s="34" t="s">
        <v>109</v>
      </c>
      <c r="E74" s="34">
        <v>13</v>
      </c>
      <c r="F74" s="22">
        <v>10</v>
      </c>
      <c r="G74" s="22">
        <v>10</v>
      </c>
      <c r="H74" s="22">
        <v>10</v>
      </c>
    </row>
    <row r="75" spans="1:8" ht="65.25" customHeight="1" thickBot="1" x14ac:dyDescent="0.35">
      <c r="A75" s="6" t="s">
        <v>79</v>
      </c>
      <c r="B75" s="7" t="s">
        <v>80</v>
      </c>
      <c r="C75" s="7">
        <v>120</v>
      </c>
      <c r="D75" s="34" t="s">
        <v>115</v>
      </c>
      <c r="E75" s="34" t="s">
        <v>111</v>
      </c>
      <c r="F75" s="22">
        <v>141.1</v>
      </c>
      <c r="G75" s="22">
        <v>155</v>
      </c>
      <c r="H75" s="22">
        <v>169.1</v>
      </c>
    </row>
    <row r="76" spans="1:8" ht="66" customHeight="1" thickBot="1" x14ac:dyDescent="0.35">
      <c r="A76" s="17" t="s">
        <v>104</v>
      </c>
      <c r="B76" s="7" t="s">
        <v>80</v>
      </c>
      <c r="C76" s="7">
        <v>240</v>
      </c>
      <c r="D76" s="34" t="s">
        <v>115</v>
      </c>
      <c r="E76" s="34" t="s">
        <v>111</v>
      </c>
      <c r="F76" s="22">
        <v>0</v>
      </c>
      <c r="G76" s="22">
        <v>0</v>
      </c>
      <c r="H76" s="22">
        <v>0</v>
      </c>
    </row>
    <row r="77" spans="1:8" ht="135" customHeight="1" thickBot="1" x14ac:dyDescent="0.35">
      <c r="A77" s="6" t="s">
        <v>81</v>
      </c>
      <c r="B77" s="7" t="s">
        <v>82</v>
      </c>
      <c r="C77" s="7">
        <v>240</v>
      </c>
      <c r="D77" s="34" t="s">
        <v>109</v>
      </c>
      <c r="E77" s="34" t="s">
        <v>114</v>
      </c>
      <c r="F77" s="22">
        <v>0.2</v>
      </c>
      <c r="G77" s="22">
        <v>0.2</v>
      </c>
      <c r="H77" s="22">
        <v>0.2</v>
      </c>
    </row>
    <row r="78" spans="1:8" ht="51.75" customHeight="1" thickBot="1" x14ac:dyDescent="0.35">
      <c r="A78" s="14" t="s">
        <v>84</v>
      </c>
      <c r="B78" s="7" t="s">
        <v>85</v>
      </c>
      <c r="C78" s="7">
        <v>880</v>
      </c>
      <c r="D78" s="34" t="s">
        <v>109</v>
      </c>
      <c r="E78" s="54" t="s">
        <v>116</v>
      </c>
      <c r="F78" s="45">
        <v>0</v>
      </c>
      <c r="G78" s="55">
        <v>0</v>
      </c>
      <c r="H78" s="22">
        <v>287.2</v>
      </c>
    </row>
    <row r="79" spans="1:8" ht="45" customHeight="1" thickBot="1" x14ac:dyDescent="0.35">
      <c r="A79" s="14" t="s">
        <v>130</v>
      </c>
      <c r="B79" s="7" t="s">
        <v>86</v>
      </c>
      <c r="C79" s="7">
        <v>880</v>
      </c>
      <c r="D79" s="34" t="s">
        <v>109</v>
      </c>
      <c r="E79" s="56">
        <v>13</v>
      </c>
      <c r="F79" s="45">
        <v>0</v>
      </c>
      <c r="G79" s="22">
        <v>286.3</v>
      </c>
      <c r="H79" s="22">
        <v>561.4</v>
      </c>
    </row>
    <row r="80" spans="1:8" ht="45" customHeight="1" thickBot="1" x14ac:dyDescent="0.35">
      <c r="A80" s="16" t="s">
        <v>87</v>
      </c>
      <c r="B80" s="7" t="s">
        <v>88</v>
      </c>
      <c r="C80" s="7">
        <v>540</v>
      </c>
      <c r="D80" s="34" t="s">
        <v>111</v>
      </c>
      <c r="E80" s="56">
        <v>14</v>
      </c>
      <c r="F80" s="45">
        <v>57</v>
      </c>
      <c r="G80" s="22">
        <v>54.2</v>
      </c>
      <c r="H80" s="33">
        <v>56.3</v>
      </c>
    </row>
    <row r="81" spans="1:8" ht="20.100000000000001" customHeight="1" thickBot="1" x14ac:dyDescent="0.35">
      <c r="A81" s="4" t="s">
        <v>83</v>
      </c>
      <c r="B81" s="5"/>
      <c r="C81" s="5"/>
      <c r="D81" s="5"/>
      <c r="E81" s="5"/>
      <c r="F81" s="23">
        <f>F69+F64+F61+F56+F50+F45+F41+F39+F35+F9+F6+F80+F48+F34</f>
        <v>15724</v>
      </c>
      <c r="G81" s="23">
        <f>G69+G64+G61+G56+G50+G45+G41+G39+G35+G9+G6+G80+G48</f>
        <v>11915.1</v>
      </c>
      <c r="H81" s="40">
        <f>H69+H64+H61+H56+H50+H45+H41+H39+H35+H9+H6+H80+H48</f>
        <v>11397.5</v>
      </c>
    </row>
    <row r="82" spans="1:8" ht="15.6" x14ac:dyDescent="0.3">
      <c r="F82" s="15"/>
    </row>
    <row r="83" spans="1:8" ht="15.6" x14ac:dyDescent="0.3">
      <c r="F83" s="15"/>
    </row>
  </sheetData>
  <mergeCells count="54">
    <mergeCell ref="F4:F5"/>
    <mergeCell ref="A4:A5"/>
    <mergeCell ref="B4:B5"/>
    <mergeCell ref="C4:C5"/>
    <mergeCell ref="D4:D5"/>
    <mergeCell ref="E4:E5"/>
    <mergeCell ref="G18:G21"/>
    <mergeCell ref="A13:A16"/>
    <mergeCell ref="C13:C16"/>
    <mergeCell ref="D13:D16"/>
    <mergeCell ref="E13:E16"/>
    <mergeCell ref="F13:F16"/>
    <mergeCell ref="G13:G16"/>
    <mergeCell ref="A18:A21"/>
    <mergeCell ref="C18:C21"/>
    <mergeCell ref="D18:D21"/>
    <mergeCell ref="E18:E21"/>
    <mergeCell ref="F18:F21"/>
    <mergeCell ref="G26:G29"/>
    <mergeCell ref="A22:A25"/>
    <mergeCell ref="C22:C25"/>
    <mergeCell ref="D22:D25"/>
    <mergeCell ref="E22:E25"/>
    <mergeCell ref="F22:F25"/>
    <mergeCell ref="G22:G25"/>
    <mergeCell ref="A26:A29"/>
    <mergeCell ref="C26:C29"/>
    <mergeCell ref="D26:D29"/>
    <mergeCell ref="E26:E29"/>
    <mergeCell ref="F26:F29"/>
    <mergeCell ref="F58:F60"/>
    <mergeCell ref="G58:G60"/>
    <mergeCell ref="A30:A33"/>
    <mergeCell ref="C30:C33"/>
    <mergeCell ref="D30:D33"/>
    <mergeCell ref="E30:E33"/>
    <mergeCell ref="F30:F33"/>
    <mergeCell ref="G30:G33"/>
    <mergeCell ref="H30:H33"/>
    <mergeCell ref="H58:H60"/>
    <mergeCell ref="A2:H2"/>
    <mergeCell ref="E1:H1"/>
    <mergeCell ref="G4:G5"/>
    <mergeCell ref="H4:H5"/>
    <mergeCell ref="H13:H16"/>
    <mergeCell ref="H18:H21"/>
    <mergeCell ref="H22:H25"/>
    <mergeCell ref="H26:H29"/>
    <mergeCell ref="A52:A53"/>
    <mergeCell ref="A58:A60"/>
    <mergeCell ref="B58:B60"/>
    <mergeCell ref="C58:C60"/>
    <mergeCell ref="D58:D60"/>
    <mergeCell ref="E58:E6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Ivanova</cp:lastModifiedBy>
  <cp:lastPrinted>2023-12-28T09:15:48Z</cp:lastPrinted>
  <dcterms:created xsi:type="dcterms:W3CDTF">2017-11-07T13:26:17Z</dcterms:created>
  <dcterms:modified xsi:type="dcterms:W3CDTF">2024-10-23T08:40:31Z</dcterms:modified>
</cp:coreProperties>
</file>