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'стр1'!$A$1:$DC$74</definedName>
    <definedName name="_xlnm.Print_Area" localSheetId="1">'стр2'!$A$2:$DB$44</definedName>
    <definedName name="_xlnm.Print_Area" localSheetId="2">'стр3'!$A$1:$DC$50</definedName>
  </definedNames>
  <calcPr fullCalcOnLoad="1"/>
</workbook>
</file>

<file path=xl/sharedStrings.xml><?xml version="1.0" encoding="utf-8"?>
<sst xmlns="http://schemas.openxmlformats.org/spreadsheetml/2006/main" count="529" uniqueCount="260">
  <si>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</si>
  <si>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</si>
  <si>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</si>
  <si>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</si>
  <si>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</si>
  <si>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</si>
  <si>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</si>
  <si>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</si>
  <si>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</si>
  <si>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</si>
  <si>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</si>
  <si>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</si>
  <si>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</si>
  <si>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</si>
  <si>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</si>
  <si>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</si>
  <si>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</si>
  <si>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</si>
  <si>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</si>
  <si>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</si>
  <si>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</si>
  <si>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</si>
  <si>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</si>
  <si>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</si>
  <si>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</si>
  <si>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</si>
  <si>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</si>
  <si>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</si>
  <si>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</si>
  <si>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</si>
  <si>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</si>
  <si>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</si>
  <si>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</si>
  <si>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</si>
  <si>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</si>
  <si>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</si>
  <si>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951 0113 9990099990 244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</si>
  <si>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</si>
  <si>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</si>
  <si>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</si>
  <si>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</si>
  <si>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</si>
  <si>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</si>
  <si>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</si>
  <si>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</si>
  <si>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</si>
  <si>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</si>
  <si>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</si>
  <si>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</si>
  <si>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</si>
  <si>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</si>
  <si>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</si>
  <si>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</si>
  <si>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</si>
  <si>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</si>
  <si>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</si>
  <si>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</si>
  <si>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</si>
  <si>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</si>
  <si>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</si>
  <si>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</si>
  <si>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</si>
  <si>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</si>
  <si>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</si>
  <si>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</si>
  <si>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</si>
  <si>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</si>
  <si>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</si>
  <si>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</si>
  <si>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</si>
  <si>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</si>
  <si>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</si>
  <si>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</si>
  <si>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</si>
  <si>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</si>
  <si>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</si>
  <si>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</si>
  <si>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</si>
  <si>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</si>
  <si>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</si>
  <si>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</si>
  <si>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</si>
  <si>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</si>
  <si>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</si>
  <si>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</si>
  <si>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</si>
  <si>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</si>
  <si>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</si>
  <si>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</si>
  <si>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</si>
  <si>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</si>
  <si>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</si>
  <si>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</si>
  <si>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</si>
  <si>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</si>
  <si>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</si>
  <si>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</si>
  <si>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</si>
  <si>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</si>
  <si>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</si>
  <si>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</si>
  <si>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</si>
  <si>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</si>
  <si>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</si>
  <si>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</si>
  <si>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</si>
  <si>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</si>
  <si>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</si>
  <si>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</si>
  <si>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</si>
  <si>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</si>
  <si>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</si>
  <si>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</si>
  <si>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</si>
  <si>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</si>
  <si>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</si>
  <si>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</si>
  <si>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</si>
  <si>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</si>
  <si>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</si>
  <si>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</si>
  <si>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</si>
  <si>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</si>
  <si>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</si>
  <si>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</si>
  <si>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</si>
  <si>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</si>
  <si>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</si>
  <si>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</si>
  <si>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</si>
  <si>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</si>
  <si>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</si>
  <si>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</si>
  <si>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</si>
  <si>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</si>
  <si>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</si>
  <si>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</si>
  <si>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</si>
  <si>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</si>
  <si>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</si>
  <si>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</si>
  <si>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</si>
  <si>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</si>
  <si>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</si>
  <si>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</si>
  <si>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</si>
  <si>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</si>
  <si>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</si>
  <si>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</si>
  <si>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</si>
  <si>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</si>
  <si>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</si>
  <si>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</si>
  <si>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</si>
  <si>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</si>
  <si>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</si>
  <si>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</si>
  <si>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</si>
  <si>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</si>
  <si>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</si>
  <si>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</si>
  <si>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</si>
  <si>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</si>
  <si>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</si>
  <si>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</si>
  <si>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</si>
  <si>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</si>
  <si>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</si>
  <si>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</si>
  <si>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</si>
  <si>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</si>
  <si>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</si>
  <si>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</si>
  <si>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</si>
  <si>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</si>
  <si>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</si>
  <si>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</si>
  <si>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</si>
  <si>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</si>
  <si>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</si>
  <si>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</si>
  <si>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</si>
  <si>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</si>
  <si>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</si>
  <si>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</si>
  <si>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</si>
  <si>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</si>
  <si>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</si>
  <si>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</si>
  <si>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</si>
  <si>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</si>
  <si>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</si>
  <si>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</si>
  <si>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</si>
  <si>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</si>
  <si>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</si>
  <si>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</si>
  <si>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</si>
  <si>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</si>
  <si>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 нужд)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</si>
  <si>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</si>
  <si>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</si>
  <si>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</si>
  <si>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</si>
  <si>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</si>
  <si>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</si>
  <si>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</si>
  <si>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</si>
  <si>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</si>
  <si>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</si>
  <si>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</si>
  <si>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</si>
  <si>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</si>
  <si>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</si>
  <si>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</si>
  <si>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</si>
  <si>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</si>
  <si>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</si>
  <si>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</si>
  <si>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</si>
  <si>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</si>
  <si>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182 1 01 02010 01 2100 110</t>
  </si>
  <si>
    <t xml:space="preserve">951 0309 0310028040 244 </t>
  </si>
  <si>
    <t>951 2 02 16001 10 0000 150</t>
  </si>
  <si>
    <t>951 2 02 16001 00 0000 150</t>
  </si>
  <si>
    <t>951 0107 9990090350 880</t>
  </si>
  <si>
    <t>Расходы на подготовку и проведение выборов депутатов Собрания депутатов Поливянского сельского поселения в рамках иных непрограммных расходов бюджета Поливянского сельского поселения Песчанокопского района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</si>
  <si>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</si>
  <si>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</si>
  <si>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</si>
  <si>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</si>
  <si>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</si>
  <si>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</si>
  <si>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</si>
  <si>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Суммы денежных взысканий (пеней)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</si>
  <si>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</si>
  <si>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</si>
  <si>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</si>
  <si>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182 1 01 02030 01 1000 110</t>
  </si>
  <si>
    <t>182 1 05 03010 01 3000 110</t>
  </si>
  <si>
    <t>Суммы денежных взысканий (штрафов) по единому сельскохозяйственному налогу</t>
  </si>
  <si>
    <t>Процентные платежи по обслуживанию муниципального долга Поливянского сельского поселения в рамках непрограммного направления деятельности органов местного самоуправления (обслуживание муниципального долга)</t>
  </si>
  <si>
    <t xml:space="preserve">951 1301 9920090090 730 </t>
  </si>
  <si>
    <t>000 01 03 01 00 10 0000 710</t>
  </si>
  <si>
    <t>000 01 03 01 00 10 0000 810</t>
  </si>
  <si>
    <t>Получение кредитов от других бюджетов бюджетной системы в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</si>
  <si>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</si>
  <si>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</t>
  </si>
  <si>
    <t xml:space="preserve">Земельный налог (по обязательствам, возникшим до 1 января 2006 года), мобилизуемый на территориях поселений
</t>
  </si>
  <si>
    <t>182 1 09 04053 10 1000 110</t>
  </si>
  <si>
    <t>ноября</t>
  </si>
  <si>
    <t>01.11.2021</t>
  </si>
  <si>
    <t>182 1 01 02030 01 3000 110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</si>
  <si>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отмененному)(штрафы по соответствующему платежу)</t>
  </si>
  <si>
    <t>Прочие безвозмездные поступления</t>
  </si>
  <si>
    <t>951 2 07 00000 00 0000 150</t>
  </si>
  <si>
    <t>Прочие безвозмездные поступления в бюджеты сельских поселений</t>
  </si>
  <si>
    <t>951 2  07 05030 00 0000 150</t>
  </si>
  <si>
    <t>951 2 07 05030 10 0000 150</t>
  </si>
  <si>
    <t>А.В. Балык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</si>
</sst>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9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5" fillId="26" borderId="28" xfId="0" applyFont="1" applyFill="1" applyBorder="1" applyAlignment="1">
      <alignment horizontal="left" wrapText="1"/>
    </xf>
    <xf numFmtId="49" fontId="34" fillId="26" borderId="29" xfId="0" applyNumberFormat="1" applyFont="1" applyFill="1" applyBorder="1" applyAlignment="1">
      <alignment horizontal="center"/>
    </xf>
    <xf numFmtId="49" fontId="37" fillId="26" borderId="18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30" xfId="0" applyNumberFormat="1" applyFont="1" applyFill="1" applyBorder="1" applyAlignment="1">
      <alignment horizontal="center"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30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" fontId="36" fillId="30" borderId="13" xfId="0" applyNumberFormat="1" applyFont="1" applyFill="1" applyBorder="1" applyAlignment="1">
      <alignment horizontal="center"/>
    </xf>
    <xf numFmtId="4" fontId="36" fillId="25" borderId="30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9" fontId="34" fillId="24" borderId="29" xfId="0" applyNumberFormat="1" applyFont="1" applyFill="1" applyBorder="1" applyAlignment="1">
      <alignment horizontal="center"/>
    </xf>
    <xf numFmtId="49" fontId="37" fillId="24" borderId="18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30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29" xfId="0" applyNumberFormat="1" applyFont="1" applyFill="1" applyBorder="1" applyAlignment="1">
      <alignment horizontal="center"/>
    </xf>
    <xf numFmtId="49" fontId="37" fillId="29" borderId="18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4" fontId="36" fillId="29" borderId="3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4" borderId="13" xfId="0" applyNumberFormat="1" applyFont="1" applyFill="1" applyBorder="1" applyAlignment="1">
      <alignment horizontal="center"/>
    </xf>
    <xf numFmtId="4" fontId="36" fillId="4" borderId="3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49" fontId="37" fillId="0" borderId="32" xfId="0" applyNumberFormat="1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34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35" xfId="0" applyFont="1" applyBorder="1" applyAlignment="1">
      <alignment horizontal="center" vertical="top"/>
    </xf>
    <xf numFmtId="0" fontId="37" fillId="0" borderId="31" xfId="0" applyFont="1" applyBorder="1" applyAlignment="1">
      <alignment horizontal="center" vertical="top"/>
    </xf>
    <xf numFmtId="0" fontId="34" fillId="0" borderId="31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left"/>
    </xf>
    <xf numFmtId="49" fontId="36" fillId="24" borderId="32" xfId="0" applyNumberFormat="1" applyFont="1" applyFill="1" applyBorder="1" applyAlignment="1">
      <alignment horizontal="center"/>
    </xf>
    <xf numFmtId="49" fontId="37" fillId="24" borderId="36" xfId="0" applyNumberFormat="1" applyFont="1" applyFill="1" applyBorder="1" applyAlignment="1">
      <alignment horizontal="center"/>
    </xf>
    <xf numFmtId="4" fontId="36" fillId="24" borderId="37" xfId="0" applyNumberFormat="1" applyFont="1" applyFill="1" applyBorder="1" applyAlignment="1">
      <alignment horizontal="center"/>
    </xf>
    <xf numFmtId="4" fontId="36" fillId="24" borderId="38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3" fillId="27" borderId="30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49" fontId="34" fillId="0" borderId="29" xfId="0" applyNumberFormat="1" applyFont="1" applyBorder="1" applyAlignment="1">
      <alignment horizontal="center"/>
    </xf>
    <xf numFmtId="0" fontId="41" fillId="27" borderId="15" xfId="0" applyFont="1" applyFill="1" applyBorder="1" applyAlignment="1">
      <alignment horizontal="left"/>
    </xf>
    <xf numFmtId="49" fontId="41" fillId="27" borderId="29" xfId="0" applyNumberFormat="1" applyFont="1" applyFill="1" applyBorder="1" applyAlignment="1">
      <alignment horizontal="center"/>
    </xf>
    <xf numFmtId="49" fontId="42" fillId="27" borderId="18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34" fillId="26" borderId="15" xfId="0" applyFont="1" applyFill="1" applyBorder="1" applyAlignment="1">
      <alignment horizontal="left"/>
    </xf>
    <xf numFmtId="0" fontId="34" fillId="25" borderId="39" xfId="0" applyFont="1" applyFill="1" applyBorder="1" applyAlignment="1">
      <alignment horizontal="left"/>
    </xf>
    <xf numFmtId="49" fontId="34" fillId="25" borderId="40" xfId="0" applyNumberFormat="1" applyFont="1" applyFill="1" applyBorder="1" applyAlignment="1">
      <alignment horizontal="center"/>
    </xf>
    <xf numFmtId="49" fontId="37" fillId="36" borderId="18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0" fontId="44" fillId="36" borderId="28" xfId="0" applyNumberFormat="1" applyFont="1" applyFill="1" applyBorder="1" applyAlignment="1">
      <alignment horizontal="left" wrapText="1"/>
    </xf>
    <xf numFmtId="49" fontId="34" fillId="36" borderId="28" xfId="0" applyNumberFormat="1" applyFont="1" applyFill="1" applyBorder="1" applyAlignment="1">
      <alignment horizontal="center"/>
    </xf>
    <xf numFmtId="4" fontId="36" fillId="36" borderId="30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49" fontId="37" fillId="25" borderId="18" xfId="0" applyNumberFormat="1" applyFont="1" applyFill="1" applyBorder="1" applyAlignment="1">
      <alignment horizontal="center"/>
    </xf>
    <xf numFmtId="4" fontId="36" fillId="27" borderId="30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5" borderId="29" xfId="0" applyFont="1" applyFill="1" applyBorder="1" applyAlignment="1">
      <alignment horizontal="left"/>
    </xf>
    <xf numFmtId="49" fontId="34" fillId="25" borderId="29" xfId="0" applyNumberFormat="1" applyFont="1" applyFill="1" applyBorder="1" applyAlignment="1">
      <alignment horizontal="center"/>
    </xf>
    <xf numFmtId="0" fontId="44" fillId="31" borderId="29" xfId="0" applyFont="1" applyFill="1" applyBorder="1" applyAlignment="1">
      <alignment horizontal="left" wrapText="1"/>
    </xf>
    <xf numFmtId="49" fontId="34" fillId="38" borderId="29" xfId="0" applyNumberFormat="1" applyFont="1" applyFill="1" applyBorder="1" applyAlignment="1">
      <alignment horizontal="center"/>
    </xf>
    <xf numFmtId="0" fontId="44" fillId="27" borderId="29" xfId="0" applyFont="1" applyFill="1" applyBorder="1" applyAlignment="1">
      <alignment horizontal="left"/>
    </xf>
    <xf numFmtId="49" fontId="34" fillId="27" borderId="29" xfId="0" applyNumberFormat="1" applyFont="1" applyFill="1" applyBorder="1" applyAlignment="1">
      <alignment horizontal="center"/>
    </xf>
    <xf numFmtId="49" fontId="37" fillId="27" borderId="18" xfId="0" applyNumberFormat="1" applyFont="1" applyFill="1" applyBorder="1" applyAlignment="1">
      <alignment horizontal="center"/>
    </xf>
    <xf numFmtId="0" fontId="44" fillId="24" borderId="29" xfId="0" applyFont="1" applyFill="1" applyBorder="1" applyAlignment="1">
      <alignment horizontal="left"/>
    </xf>
    <xf numFmtId="0" fontId="45" fillId="26" borderId="29" xfId="0" applyFont="1" applyFill="1" applyBorder="1" applyAlignment="1">
      <alignment horizontal="left" wrapText="1"/>
    </xf>
    <xf numFmtId="49" fontId="37" fillId="38" borderId="18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" fontId="36" fillId="38" borderId="30" xfId="0" applyNumberFormat="1" applyFont="1" applyFill="1" applyBorder="1" applyAlignment="1">
      <alignment horizontal="center"/>
    </xf>
    <xf numFmtId="0" fontId="44" fillId="24" borderId="29" xfId="0" applyFont="1" applyFill="1" applyBorder="1" applyAlignment="1">
      <alignment horizontal="left" wrapText="1"/>
    </xf>
    <xf numFmtId="4" fontId="36" fillId="30" borderId="30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0" fontId="44" fillId="39" borderId="28" xfId="0" applyFont="1" applyFill="1" applyBorder="1" applyAlignment="1">
      <alignment/>
    </xf>
    <xf numFmtId="49" fontId="34" fillId="30" borderId="29" xfId="0" applyNumberFormat="1" applyFont="1" applyFill="1" applyBorder="1" applyAlignment="1">
      <alignment horizontal="center"/>
    </xf>
    <xf numFmtId="49" fontId="37" fillId="30" borderId="18" xfId="0" applyNumberFormat="1" applyFont="1" applyFill="1" applyBorder="1" applyAlignment="1">
      <alignment horizontal="center"/>
    </xf>
    <xf numFmtId="0" fontId="45" fillId="0" borderId="28" xfId="0" applyFont="1" applyFill="1" applyBorder="1" applyAlignment="1">
      <alignment horizontal="left" wrapText="1"/>
    </xf>
    <xf numFmtId="49" fontId="34" fillId="0" borderId="29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0" fontId="44" fillId="28" borderId="41" xfId="0" applyFont="1" applyFill="1" applyBorder="1" applyAlignment="1">
      <alignment horizontal="left" wrapText="1"/>
    </xf>
    <xf numFmtId="49" fontId="34" fillId="28" borderId="34" xfId="0" applyNumberFormat="1" applyFont="1" applyFill="1" applyBorder="1" applyAlignment="1">
      <alignment horizontal="center"/>
    </xf>
    <xf numFmtId="49" fontId="37" fillId="28" borderId="18" xfId="0" applyNumberFormat="1" applyFont="1" applyFill="1" applyBorder="1" applyAlignment="1">
      <alignment horizontal="center"/>
    </xf>
    <xf numFmtId="4" fontId="36" fillId="28" borderId="30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4" fillId="4" borderId="29" xfId="0" applyNumberFormat="1" applyFont="1" applyFill="1" applyBorder="1" applyAlignment="1">
      <alignment horizontal="center"/>
    </xf>
    <xf numFmtId="49" fontId="37" fillId="4" borderId="18" xfId="0" applyNumberFormat="1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49" fontId="34" fillId="24" borderId="42" xfId="0" applyNumberFormat="1" applyFont="1" applyFill="1" applyBorder="1" applyAlignment="1">
      <alignment horizontal="center"/>
    </xf>
    <xf numFmtId="49" fontId="34" fillId="24" borderId="43" xfId="0" applyNumberFormat="1" applyFont="1" applyFill="1" applyBorder="1" applyAlignment="1">
      <alignment horizontal="center"/>
    </xf>
    <xf numFmtId="49" fontId="34" fillId="24" borderId="44" xfId="0" applyNumberFormat="1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  <xf numFmtId="0" fontId="44" fillId="24" borderId="45" xfId="0" applyFont="1" applyFill="1" applyBorder="1" applyAlignment="1">
      <alignment horizontal="left" wrapText="1"/>
    </xf>
    <xf numFmtId="0" fontId="44" fillId="24" borderId="46" xfId="0" applyFont="1" applyFill="1" applyBorder="1" applyAlignment="1">
      <alignment horizontal="left" wrapText="1"/>
    </xf>
    <xf numFmtId="0" fontId="44" fillId="24" borderId="47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0" fontId="44" fillId="29" borderId="41" xfId="0" applyFont="1" applyFill="1" applyBorder="1" applyAlignment="1">
      <alignment horizontal="left" wrapText="1"/>
    </xf>
    <xf numFmtId="49" fontId="34" fillId="29" borderId="34" xfId="0" applyNumberFormat="1" applyFont="1" applyFill="1" applyBorder="1" applyAlignment="1">
      <alignment horizontal="center"/>
    </xf>
    <xf numFmtId="0" fontId="44" fillId="4" borderId="34" xfId="0" applyFont="1" applyFill="1" applyBorder="1" applyAlignment="1">
      <alignment horizontal="left" wrapText="1"/>
    </xf>
    <xf numFmtId="0" fontId="37" fillId="28" borderId="18" xfId="0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29" xfId="0" applyNumberFormat="1" applyFont="1" applyFill="1" applyBorder="1" applyAlignment="1">
      <alignment horizontal="center"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8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30" xfId="0" applyNumberFormat="1" applyFont="1" applyFill="1" applyBorder="1" applyAlignment="1">
      <alignment horizontal="center"/>
    </xf>
    <xf numFmtId="0" fontId="44" fillId="40" borderId="41" xfId="0" applyFont="1" applyFill="1" applyBorder="1" applyAlignment="1">
      <alignment horizontal="left" wrapText="1"/>
    </xf>
    <xf numFmtId="49" fontId="34" fillId="40" borderId="33" xfId="0" applyNumberFormat="1" applyFont="1" applyFill="1" applyBorder="1" applyAlignment="1">
      <alignment horizontal="center"/>
    </xf>
    <xf numFmtId="49" fontId="37" fillId="40" borderId="18" xfId="0" applyNumberFormat="1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4" fontId="36" fillId="41" borderId="13" xfId="0" applyNumberFormat="1" applyFont="1" applyFill="1" applyBorder="1" applyAlignment="1">
      <alignment horizontal="center"/>
    </xf>
    <xf numFmtId="0" fontId="44" fillId="26" borderId="41" xfId="0" applyFont="1" applyFill="1" applyBorder="1" applyAlignment="1">
      <alignment horizontal="left" wrapText="1"/>
    </xf>
    <xf numFmtId="49" fontId="34" fillId="26" borderId="3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0" fontId="28" fillId="24" borderId="39" xfId="0" applyFont="1" applyFill="1" applyBorder="1" applyAlignment="1">
      <alignment horizontal="left" wrapText="1"/>
    </xf>
    <xf numFmtId="49" fontId="27" fillId="0" borderId="49" xfId="0" applyNumberFormat="1" applyFont="1" applyFill="1" applyBorder="1" applyAlignment="1">
      <alignment horizontal="center"/>
    </xf>
    <xf numFmtId="49" fontId="26" fillId="24" borderId="50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51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2" fontId="28" fillId="0" borderId="30" xfId="0" applyNumberFormat="1" applyFont="1" applyFill="1" applyBorder="1" applyAlignment="1">
      <alignment wrapText="1"/>
    </xf>
    <xf numFmtId="0" fontId="28" fillId="0" borderId="30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4" fontId="26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25" fillId="24" borderId="15" xfId="0" applyFont="1" applyFill="1" applyBorder="1" applyAlignment="1">
      <alignment/>
    </xf>
    <xf numFmtId="49" fontId="23" fillId="24" borderId="52" xfId="0" applyNumberFormat="1" applyFont="1" applyFill="1" applyBorder="1" applyAlignment="1">
      <alignment horizontal="center"/>
    </xf>
    <xf numFmtId="49" fontId="23" fillId="24" borderId="37" xfId="0" applyNumberFormat="1" applyFont="1" applyFill="1" applyBorder="1" applyAlignment="1">
      <alignment horizontal="center"/>
    </xf>
    <xf numFmtId="4" fontId="25" fillId="24" borderId="37" xfId="0" applyNumberFormat="1" applyFont="1" applyFill="1" applyBorder="1" applyAlignment="1">
      <alignment horizontal="center"/>
    </xf>
    <xf numFmtId="0" fontId="26" fillId="0" borderId="15" xfId="0" applyFont="1" applyBorder="1" applyAlignment="1">
      <alignment/>
    </xf>
    <xf numFmtId="49" fontId="27" fillId="0" borderId="49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0" fontId="28" fillId="0" borderId="30" xfId="0" applyFont="1" applyFill="1" applyBorder="1" applyAlignment="1">
      <alignment wrapText="1"/>
    </xf>
    <xf numFmtId="0" fontId="28" fillId="24" borderId="15" xfId="0" applyFont="1" applyFill="1" applyBorder="1" applyAlignment="1">
      <alignment horizontal="left" wrapText="1"/>
    </xf>
    <xf numFmtId="49" fontId="27" fillId="24" borderId="4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9" fontId="27" fillId="24" borderId="53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wrapText="1"/>
    </xf>
    <xf numFmtId="4" fontId="25" fillId="0" borderId="54" xfId="0" applyNumberFormat="1" applyFont="1" applyFill="1" applyBorder="1" applyAlignment="1">
      <alignment horizontal="center"/>
    </xf>
    <xf numFmtId="4" fontId="25" fillId="0" borderId="55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49" fontId="23" fillId="0" borderId="58" xfId="0" applyNumberFormat="1" applyFont="1" applyFill="1" applyBorder="1" applyAlignment="1">
      <alignment horizontal="center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" fontId="25" fillId="24" borderId="54" xfId="0" applyNumberFormat="1" applyFont="1" applyFill="1" applyBorder="1" applyAlignment="1">
      <alignment horizontal="center"/>
    </xf>
    <xf numFmtId="4" fontId="25" fillId="24" borderId="55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vertical="center" wrapText="1"/>
    </xf>
    <xf numFmtId="49" fontId="19" fillId="0" borderId="60" xfId="0" applyNumberFormat="1" applyFont="1" applyFill="1" applyBorder="1" applyAlignment="1">
      <alignment horizontal="center"/>
    </xf>
    <xf numFmtId="49" fontId="19" fillId="0" borderId="61" xfId="0" applyNumberFormat="1" applyFont="1" applyFill="1" applyBorder="1" applyAlignment="1">
      <alignment horizontal="center"/>
    </xf>
    <xf numFmtId="4" fontId="33" fillId="0" borderId="61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4" fontId="19" fillId="0" borderId="30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49" fontId="27" fillId="0" borderId="47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4" xfId="0" applyFont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" fontId="19" fillId="0" borderId="37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 wrapText="1"/>
    </xf>
    <xf numFmtId="0" fontId="19" fillId="0" borderId="59" xfId="0" applyFont="1" applyFill="1" applyBorder="1" applyAlignment="1">
      <alignment horizontal="left" wrapText="1"/>
    </xf>
    <xf numFmtId="0" fontId="19" fillId="0" borderId="3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0" fontId="19" fillId="0" borderId="6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4" fontId="19" fillId="0" borderId="6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5"/>
  <sheetViews>
    <sheetView tabSelected="1" view="pageBreakPreview" zoomScale="50" zoomScaleSheetLayoutView="50" zoomScalePageLayoutView="0" workbookViewId="0" topLeftCell="A69">
      <selection activeCell="AL74" sqref="AL74:BA74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0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0" customFormat="1" ht="24.75" customHeight="1">
      <c r="BH1" s="117" t="s">
        <v>43</v>
      </c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</row>
    <row r="2" spans="86:107" s="70" customFormat="1" ht="16.5" customHeight="1"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1:102" s="70" customFormat="1" ht="44.25" customHeight="1">
      <c r="A3" s="121" t="s">
        <v>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</row>
    <row r="4" spans="1:107" s="70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K4" s="73"/>
      <c r="CL4" s="73"/>
      <c r="CM4" s="74"/>
      <c r="CN4" s="122" t="s">
        <v>80</v>
      </c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</row>
    <row r="5" spans="90:107" s="70" customFormat="1" ht="34.5" customHeight="1">
      <c r="CL5" s="75" t="s">
        <v>81</v>
      </c>
      <c r="CN5" s="123" t="s">
        <v>82</v>
      </c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</row>
    <row r="6" spans="30:107" s="70" customFormat="1" ht="33.75" customHeight="1">
      <c r="AD6" s="77"/>
      <c r="AE6" s="77"/>
      <c r="AF6" s="77"/>
      <c r="AG6" s="77"/>
      <c r="AH6" s="78" t="s">
        <v>83</v>
      </c>
      <c r="AI6" s="77"/>
      <c r="AJ6" s="118" t="s">
        <v>250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9">
        <v>202</v>
      </c>
      <c r="BB6" s="119"/>
      <c r="BC6" s="119"/>
      <c r="BD6" s="119"/>
      <c r="BE6" s="119"/>
      <c r="BF6" s="120">
        <v>1</v>
      </c>
      <c r="BG6" s="120"/>
      <c r="BH6" s="77"/>
      <c r="BI6" s="77" t="s">
        <v>84</v>
      </c>
      <c r="BJ6" s="77"/>
      <c r="BK6" s="77"/>
      <c r="BL6" s="77"/>
      <c r="BM6" s="77"/>
      <c r="CL6" s="75" t="s">
        <v>85</v>
      </c>
      <c r="CN6" s="113" t="s">
        <v>251</v>
      </c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s="79" customFormat="1" ht="40.5" customHeight="1">
      <c r="A7" s="79" t="s">
        <v>86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112" t="s">
        <v>87</v>
      </c>
      <c r="CE7" s="112"/>
      <c r="CF7" s="112"/>
      <c r="CG7" s="112"/>
      <c r="CH7" s="112"/>
      <c r="CI7" s="112"/>
      <c r="CJ7" s="112"/>
      <c r="CK7" s="112"/>
      <c r="CL7" s="112"/>
      <c r="CM7" s="112"/>
      <c r="CN7" s="113" t="s">
        <v>88</v>
      </c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</row>
    <row r="8" spans="1:107" s="79" customFormat="1" ht="21" customHeight="1">
      <c r="A8" s="79" t="s">
        <v>89</v>
      </c>
      <c r="S8" s="125" t="s">
        <v>90</v>
      </c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CD8" s="112" t="s">
        <v>91</v>
      </c>
      <c r="CE8" s="112"/>
      <c r="CF8" s="112"/>
      <c r="CG8" s="112"/>
      <c r="CH8" s="112"/>
      <c r="CI8" s="112"/>
      <c r="CJ8" s="112"/>
      <c r="CK8" s="112"/>
      <c r="CL8" s="112"/>
      <c r="CM8" s="112"/>
      <c r="CN8" s="126" t="s">
        <v>92</v>
      </c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</row>
    <row r="9" spans="1:107" s="79" customFormat="1" ht="20.25" customHeight="1">
      <c r="A9" s="114" t="s">
        <v>93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CE9" s="112" t="s">
        <v>123</v>
      </c>
      <c r="CF9" s="112"/>
      <c r="CG9" s="112"/>
      <c r="CH9" s="112"/>
      <c r="CI9" s="112"/>
      <c r="CJ9" s="112"/>
      <c r="CK9" s="112"/>
      <c r="CL9" s="112"/>
      <c r="CM9" s="112"/>
      <c r="CN9" s="113" t="s">
        <v>124</v>
      </c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</row>
    <row r="10" spans="1:107" s="79" customFormat="1" ht="19.5" customHeight="1">
      <c r="A10" s="79" t="s">
        <v>177</v>
      </c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</row>
    <row r="11" spans="1:107" s="79" customFormat="1" ht="20.25" customHeight="1">
      <c r="A11" s="79" t="s">
        <v>94</v>
      </c>
      <c r="CL11" s="81"/>
      <c r="CN11" s="124">
        <v>383</v>
      </c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</row>
    <row r="12" s="79" customFormat="1" ht="25.5"/>
    <row r="13" spans="1:107" s="70" customFormat="1" ht="27.75">
      <c r="A13" s="127" t="s">
        <v>95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</row>
    <row r="14" s="70" customFormat="1" ht="60" customHeight="1"/>
    <row r="15" spans="1:107" s="70" customFormat="1" ht="116.25" customHeight="1">
      <c r="A15" s="128" t="s">
        <v>96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9" t="s">
        <v>97</v>
      </c>
      <c r="AG15" s="129"/>
      <c r="AH15" s="129"/>
      <c r="AI15" s="129"/>
      <c r="AJ15" s="129"/>
      <c r="AK15" s="129"/>
      <c r="AL15" s="130" t="s">
        <v>98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29" t="s">
        <v>99</v>
      </c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 t="s">
        <v>100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 t="s">
        <v>101</v>
      </c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</row>
    <row r="16" spans="1:107" s="70" customFormat="1" ht="25.5">
      <c r="A16" s="131">
        <v>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2">
        <v>2</v>
      </c>
      <c r="AG16" s="132"/>
      <c r="AH16" s="132"/>
      <c r="AI16" s="132"/>
      <c r="AJ16" s="132"/>
      <c r="AK16" s="132"/>
      <c r="AL16" s="133">
        <v>3</v>
      </c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4">
        <v>4</v>
      </c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>
        <v>5</v>
      </c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>
        <v>6</v>
      </c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</row>
    <row r="17" spans="1:107" s="76" customFormat="1" ht="36" customHeight="1">
      <c r="A17" s="137" t="s">
        <v>102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8" t="s">
        <v>103</v>
      </c>
      <c r="AG17" s="138"/>
      <c r="AH17" s="138"/>
      <c r="AI17" s="138"/>
      <c r="AJ17" s="138"/>
      <c r="AK17" s="138"/>
      <c r="AL17" s="139" t="s">
        <v>104</v>
      </c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>
        <f>BB19+BB61</f>
        <v>10364200</v>
      </c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>
        <f>BX19+BX61</f>
        <v>7972613.67</v>
      </c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1">
        <f>SUM(BB17-BX17)</f>
        <v>2391586.33</v>
      </c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</row>
    <row r="18" spans="1:107" s="70" customFormat="1" ht="30" customHeight="1">
      <c r="A18" s="144" t="s">
        <v>105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145"/>
      <c r="AH18" s="145"/>
      <c r="AI18" s="145"/>
      <c r="AJ18" s="145"/>
      <c r="AK18" s="14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</row>
    <row r="19" spans="1:107" s="64" customFormat="1" ht="38.25" customHeight="1">
      <c r="A19" s="146" t="s">
        <v>106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7" t="s">
        <v>103</v>
      </c>
      <c r="AG19" s="147"/>
      <c r="AH19" s="147"/>
      <c r="AI19" s="147"/>
      <c r="AJ19" s="147"/>
      <c r="AK19" s="147"/>
      <c r="AL19" s="148" t="s">
        <v>107</v>
      </c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2">
        <f>BB20+BB29+BB35+BB50+BB54+BB58</f>
        <v>6777700</v>
      </c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>
        <f>BX20+BX29+BX35+BX54+BX50</f>
        <v>4148952.24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3">
        <f>BB19-BX19</f>
        <v>2628747.76</v>
      </c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</row>
    <row r="20" spans="1:107" s="63" customFormat="1" ht="33" customHeight="1">
      <c r="A20" s="150" t="s">
        <v>108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89" t="s">
        <v>103</v>
      </c>
      <c r="AG20" s="89"/>
      <c r="AH20" s="89"/>
      <c r="AI20" s="89"/>
      <c r="AJ20" s="89"/>
      <c r="AK20" s="89"/>
      <c r="AL20" s="90" t="s">
        <v>109</v>
      </c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1">
        <f>BB21</f>
        <v>762800</v>
      </c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>
        <f>BX21</f>
        <v>483661.77999999997</v>
      </c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2">
        <f>BB20-BX20</f>
        <v>279138.22000000003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</row>
    <row r="21" spans="1:107" s="4" customFormat="1" ht="44.25" customHeight="1">
      <c r="A21" s="151" t="s">
        <v>110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2" t="s">
        <v>103</v>
      </c>
      <c r="AG21" s="152"/>
      <c r="AH21" s="152"/>
      <c r="AI21" s="152"/>
      <c r="AJ21" s="152"/>
      <c r="AK21" s="152"/>
      <c r="AL21" s="159" t="s">
        <v>116</v>
      </c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8">
        <f>BB22</f>
        <v>762800</v>
      </c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>
        <f>BX22+BX25</f>
        <v>483661.77999999997</v>
      </c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00">
        <f>SUM(CN20)</f>
        <v>279138.22000000003</v>
      </c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</row>
    <row r="22" spans="1:115" s="85" customFormat="1" ht="195" customHeight="1">
      <c r="A22" s="155" t="s">
        <v>117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6" t="s">
        <v>103</v>
      </c>
      <c r="AG22" s="156"/>
      <c r="AH22" s="156"/>
      <c r="AI22" s="156"/>
      <c r="AJ22" s="156"/>
      <c r="AK22" s="156"/>
      <c r="AL22" s="153" t="s">
        <v>118</v>
      </c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4">
        <v>762800</v>
      </c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>
        <f>BX23+BX24</f>
        <v>463652.55</v>
      </c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7">
        <f>BB22-BX22</f>
        <v>299147.45</v>
      </c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K22" s="85">
        <f>BB17-стр2!AT8</f>
        <v>-445483.30999999866</v>
      </c>
    </row>
    <row r="23" spans="1:107" s="5" customFormat="1" ht="219.75" customHeight="1" thickBot="1">
      <c r="A23" s="93" t="s">
        <v>179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 t="s">
        <v>103</v>
      </c>
      <c r="AG23" s="94"/>
      <c r="AH23" s="94"/>
      <c r="AI23" s="94"/>
      <c r="AJ23" s="94"/>
      <c r="AK23" s="94"/>
      <c r="AL23" s="95" t="s">
        <v>119</v>
      </c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6" t="s">
        <v>120</v>
      </c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>
        <v>463684.93</v>
      </c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7">
        <f aca="true" t="shared" si="0" ref="CN23:CN28">-BX23</f>
        <v>-463684.93</v>
      </c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</row>
    <row r="24" spans="1:107" s="5" customFormat="1" ht="221.25" customHeight="1" thickBot="1">
      <c r="A24" s="93" t="s">
        <v>235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4" t="s">
        <v>103</v>
      </c>
      <c r="AG24" s="94"/>
      <c r="AH24" s="94"/>
      <c r="AI24" s="94"/>
      <c r="AJ24" s="94"/>
      <c r="AK24" s="94"/>
      <c r="AL24" s="95" t="s">
        <v>221</v>
      </c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6" t="s">
        <v>120</v>
      </c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>
        <v>-32.38</v>
      </c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7">
        <f t="shared" si="0"/>
        <v>32.38</v>
      </c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</row>
    <row r="25" spans="1:107" s="86" customFormat="1" ht="102.75" customHeight="1" thickBot="1">
      <c r="A25" s="205" t="s">
        <v>237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6" t="s">
        <v>103</v>
      </c>
      <c r="AG25" s="206"/>
      <c r="AH25" s="206"/>
      <c r="AI25" s="206"/>
      <c r="AJ25" s="206"/>
      <c r="AK25" s="206"/>
      <c r="AL25" s="207" t="s">
        <v>236</v>
      </c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8" t="s">
        <v>120</v>
      </c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>
        <f>BX27+BX26+BX28</f>
        <v>20009.23</v>
      </c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9">
        <f t="shared" si="0"/>
        <v>-20009.23</v>
      </c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</row>
    <row r="26" spans="1:107" s="5" customFormat="1" ht="231.75" customHeight="1" thickBot="1">
      <c r="A26" s="93" t="s">
        <v>235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4" t="s">
        <v>103</v>
      </c>
      <c r="AG26" s="94"/>
      <c r="AH26" s="94"/>
      <c r="AI26" s="94"/>
      <c r="AJ26" s="94"/>
      <c r="AK26" s="94"/>
      <c r="AL26" s="95" t="s">
        <v>238</v>
      </c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6" t="s">
        <v>120</v>
      </c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>
        <v>19778.47</v>
      </c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7">
        <f t="shared" si="0"/>
        <v>-19778.47</v>
      </c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</row>
    <row r="27" spans="1:107" s="5" customFormat="1" ht="120.75" customHeight="1" thickBot="1">
      <c r="A27" s="93" t="s">
        <v>234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4" t="s">
        <v>103</v>
      </c>
      <c r="AG27" s="94"/>
      <c r="AH27" s="94"/>
      <c r="AI27" s="94"/>
      <c r="AJ27" s="94"/>
      <c r="AK27" s="94"/>
      <c r="AL27" s="95" t="s">
        <v>233</v>
      </c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6" t="s">
        <v>120</v>
      </c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>
        <v>118.44</v>
      </c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7">
        <f t="shared" si="0"/>
        <v>-118.44</v>
      </c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</row>
    <row r="28" spans="1:107" s="5" customFormat="1" ht="248.25" customHeight="1" thickBot="1">
      <c r="A28" s="93" t="s">
        <v>253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4" t="s">
        <v>103</v>
      </c>
      <c r="AG28" s="94"/>
      <c r="AH28" s="94"/>
      <c r="AI28" s="94"/>
      <c r="AJ28" s="94"/>
      <c r="AK28" s="94"/>
      <c r="AL28" s="95" t="s">
        <v>252</v>
      </c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6" t="s">
        <v>120</v>
      </c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>
        <v>112.32</v>
      </c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7">
        <f t="shared" si="0"/>
        <v>-112.32</v>
      </c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</row>
    <row r="29" spans="1:107" s="66" customFormat="1" ht="48" customHeight="1">
      <c r="A29" s="166" t="s">
        <v>121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7" t="s">
        <v>103</v>
      </c>
      <c r="AG29" s="167"/>
      <c r="AH29" s="167"/>
      <c r="AI29" s="167"/>
      <c r="AJ29" s="167"/>
      <c r="AK29" s="167"/>
      <c r="AL29" s="168" t="s">
        <v>122</v>
      </c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1">
        <f>BB30</f>
        <v>1305200</v>
      </c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10">
        <f>BX30</f>
        <v>1067173.27</v>
      </c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60">
        <f>BB29-BX29</f>
        <v>238026.72999999998</v>
      </c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</row>
    <row r="30" spans="1:107" s="2" customFormat="1" ht="38.25" customHeight="1">
      <c r="A30" s="162" t="s">
        <v>125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3" t="s">
        <v>103</v>
      </c>
      <c r="AG30" s="163"/>
      <c r="AH30" s="163"/>
      <c r="AI30" s="163"/>
      <c r="AJ30" s="163"/>
      <c r="AK30" s="163"/>
      <c r="AL30" s="159" t="s">
        <v>126</v>
      </c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8">
        <f>BB31</f>
        <v>1305200</v>
      </c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>
        <f>BX31</f>
        <v>1067173.27</v>
      </c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00">
        <f>BB30-BX30</f>
        <v>238026.72999999998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</row>
    <row r="31" spans="1:107" s="3" customFormat="1" ht="40.5" customHeight="1">
      <c r="A31" s="169" t="s">
        <v>125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02" t="s">
        <v>103</v>
      </c>
      <c r="AG31" s="102"/>
      <c r="AH31" s="102"/>
      <c r="AI31" s="102"/>
      <c r="AJ31" s="102"/>
      <c r="AK31" s="102"/>
      <c r="AL31" s="103" t="s">
        <v>127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4">
        <v>1305200</v>
      </c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>
        <f>BX32+BX33+BX34</f>
        <v>1067173.27</v>
      </c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5">
        <f>BB31-BX31</f>
        <v>238026.72999999998</v>
      </c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</row>
    <row r="32" spans="1:107" s="63" customFormat="1" ht="118.5" customHeight="1">
      <c r="A32" s="170" t="s">
        <v>128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89" t="s">
        <v>103</v>
      </c>
      <c r="AG32" s="89"/>
      <c r="AH32" s="89"/>
      <c r="AI32" s="89"/>
      <c r="AJ32" s="89"/>
      <c r="AK32" s="89"/>
      <c r="AL32" s="90" t="s">
        <v>129</v>
      </c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 t="s">
        <v>120</v>
      </c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>
        <v>1056102</v>
      </c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2">
        <f>-BX32</f>
        <v>-1056102</v>
      </c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</row>
    <row r="33" spans="1:107" s="63" customFormat="1" ht="111" customHeight="1">
      <c r="A33" s="170" t="s">
        <v>195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89" t="s">
        <v>103</v>
      </c>
      <c r="AG33" s="89"/>
      <c r="AH33" s="89"/>
      <c r="AI33" s="89"/>
      <c r="AJ33" s="89"/>
      <c r="AK33" s="89"/>
      <c r="AL33" s="90" t="s">
        <v>194</v>
      </c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1" t="s">
        <v>120</v>
      </c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>
        <v>10871.27</v>
      </c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2">
        <f>-BX33</f>
        <v>-10871.27</v>
      </c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</row>
    <row r="34" spans="1:107" s="63" customFormat="1" ht="61.5" customHeight="1">
      <c r="A34" s="170" t="s">
        <v>240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89" t="s">
        <v>103</v>
      </c>
      <c r="AG34" s="89"/>
      <c r="AH34" s="89"/>
      <c r="AI34" s="89"/>
      <c r="AJ34" s="89"/>
      <c r="AK34" s="89"/>
      <c r="AL34" s="90" t="s">
        <v>239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1" t="s">
        <v>120</v>
      </c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>
        <v>200</v>
      </c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2">
        <f>-BX34</f>
        <v>-200</v>
      </c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</row>
    <row r="35" spans="1:107" s="65" customFormat="1" ht="33" customHeight="1">
      <c r="A35" s="166" t="s">
        <v>130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 t="s">
        <v>103</v>
      </c>
      <c r="AG35" s="167"/>
      <c r="AH35" s="167"/>
      <c r="AI35" s="167"/>
      <c r="AJ35" s="167"/>
      <c r="AK35" s="167"/>
      <c r="AL35" s="168" t="s">
        <v>131</v>
      </c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1">
        <f>BB36+BB40</f>
        <v>4517500</v>
      </c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>
        <f>BX36+BX40</f>
        <v>2431764.19</v>
      </c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0">
        <f>BB35-BX35</f>
        <v>2085735.81</v>
      </c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</row>
    <row r="36" spans="1:120" s="68" customFormat="1" ht="28.5" customHeight="1">
      <c r="A36" s="164" t="s">
        <v>132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5" t="s">
        <v>103</v>
      </c>
      <c r="AG36" s="165"/>
      <c r="AH36" s="165"/>
      <c r="AI36" s="165"/>
      <c r="AJ36" s="165"/>
      <c r="AK36" s="165"/>
      <c r="AL36" s="171" t="s">
        <v>133</v>
      </c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2">
        <f>BB37</f>
        <v>305400</v>
      </c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>
        <f>BX37</f>
        <v>92430.14</v>
      </c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3">
        <f>CN37</f>
        <v>212969.86</v>
      </c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O36" s="69"/>
      <c r="DP36" s="69"/>
    </row>
    <row r="37" spans="1:107" s="3" customFormat="1" ht="144" customHeight="1">
      <c r="A37" s="174" t="s">
        <v>78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02" t="s">
        <v>103</v>
      </c>
      <c r="AG37" s="102"/>
      <c r="AH37" s="102"/>
      <c r="AI37" s="102"/>
      <c r="AJ37" s="102"/>
      <c r="AK37" s="102"/>
      <c r="AL37" s="103" t="s">
        <v>134</v>
      </c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4">
        <v>305400</v>
      </c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>
        <f>BX38+BX39</f>
        <v>92430.14</v>
      </c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5">
        <f>BB37-BX37</f>
        <v>212969.86</v>
      </c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</row>
    <row r="38" spans="1:107" s="63" customFormat="1" ht="179.25" customHeight="1">
      <c r="A38" s="170" t="s">
        <v>135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89" t="s">
        <v>103</v>
      </c>
      <c r="AG38" s="89"/>
      <c r="AH38" s="89"/>
      <c r="AI38" s="89"/>
      <c r="AJ38" s="89"/>
      <c r="AK38" s="89"/>
      <c r="AL38" s="90" t="s">
        <v>136</v>
      </c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1" t="s">
        <v>120</v>
      </c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>
        <v>90668.09</v>
      </c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2">
        <f>-BX38</f>
        <v>-90668.09</v>
      </c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</row>
    <row r="39" spans="1:107" s="63" customFormat="1" ht="181.5" customHeight="1" thickBot="1">
      <c r="A39" s="170" t="s">
        <v>135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89" t="s">
        <v>103</v>
      </c>
      <c r="AG39" s="89"/>
      <c r="AH39" s="89"/>
      <c r="AI39" s="89"/>
      <c r="AJ39" s="89"/>
      <c r="AK39" s="89"/>
      <c r="AL39" s="90" t="s">
        <v>137</v>
      </c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1" t="s">
        <v>120</v>
      </c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>
        <v>1762.05</v>
      </c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2">
        <f>-BX39</f>
        <v>-1762.05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</row>
    <row r="40" spans="1:107" s="2" customFormat="1" ht="28.5" customHeight="1" thickBot="1">
      <c r="A40" s="176" t="s">
        <v>138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63" t="s">
        <v>103</v>
      </c>
      <c r="AG40" s="163"/>
      <c r="AH40" s="163"/>
      <c r="AI40" s="163"/>
      <c r="AJ40" s="163"/>
      <c r="AK40" s="163"/>
      <c r="AL40" s="159" t="s">
        <v>139</v>
      </c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8">
        <f>BB41+BB46</f>
        <v>4212100</v>
      </c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>
        <f>BX41+BX46</f>
        <v>2339334.05</v>
      </c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00">
        <f>BB40-BX40</f>
        <v>1872765.9500000002</v>
      </c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</row>
    <row r="41" spans="1:107" s="2" customFormat="1" ht="47.25" customHeight="1">
      <c r="A41" s="177" t="s">
        <v>140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83"/>
      <c r="AF41" s="178" t="s">
        <v>103</v>
      </c>
      <c r="AG41" s="178"/>
      <c r="AH41" s="178"/>
      <c r="AI41" s="178"/>
      <c r="AJ41" s="178"/>
      <c r="AK41" s="178"/>
      <c r="AL41" s="179" t="s">
        <v>0</v>
      </c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99">
        <f>SUM(BB42)</f>
        <v>934300</v>
      </c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>
        <f>BX42</f>
        <v>1214282.53</v>
      </c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175">
        <f>BB41-BX41</f>
        <v>-279982.53</v>
      </c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</row>
    <row r="42" spans="1:107" s="63" customFormat="1" ht="113.25" customHeight="1">
      <c r="A42" s="88" t="s">
        <v>141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102" t="s">
        <v>103</v>
      </c>
      <c r="AG42" s="102"/>
      <c r="AH42" s="102"/>
      <c r="AI42" s="102"/>
      <c r="AJ42" s="102"/>
      <c r="AK42" s="102"/>
      <c r="AL42" s="103" t="s">
        <v>142</v>
      </c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4">
        <v>934300</v>
      </c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>
        <f>BX43+BX44</f>
        <v>1214282.53</v>
      </c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5">
        <f>BB42-BX42</f>
        <v>-279982.53</v>
      </c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</row>
    <row r="43" spans="1:107" s="63" customFormat="1" ht="185.25" customHeight="1" thickBot="1">
      <c r="A43" s="88" t="s">
        <v>143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9" t="s">
        <v>103</v>
      </c>
      <c r="AG43" s="89"/>
      <c r="AH43" s="89"/>
      <c r="AI43" s="89"/>
      <c r="AJ43" s="89"/>
      <c r="AK43" s="89"/>
      <c r="AL43" s="90" t="s">
        <v>144</v>
      </c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 t="s">
        <v>120</v>
      </c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>
        <v>1188835.5</v>
      </c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2">
        <f>-BX43</f>
        <v>-1188835.5</v>
      </c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</row>
    <row r="44" spans="1:107" s="63" customFormat="1" ht="122.25" customHeight="1" thickBot="1">
      <c r="A44" s="88" t="s">
        <v>20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9" t="s">
        <v>103</v>
      </c>
      <c r="AG44" s="89"/>
      <c r="AH44" s="89"/>
      <c r="AI44" s="89"/>
      <c r="AJ44" s="89"/>
      <c r="AK44" s="89"/>
      <c r="AL44" s="90" t="s">
        <v>145</v>
      </c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 t="s">
        <v>120</v>
      </c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>
        <v>25447.03</v>
      </c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2">
        <f>-BX44</f>
        <v>-25447.03</v>
      </c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</row>
    <row r="45" spans="1:107" s="84" customFormat="1" ht="68.25" customHeight="1" thickBot="1">
      <c r="A45" s="182" t="s">
        <v>196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65" t="s">
        <v>103</v>
      </c>
      <c r="AG45" s="165"/>
      <c r="AH45" s="165"/>
      <c r="AI45" s="165"/>
      <c r="AJ45" s="165"/>
      <c r="AK45" s="165"/>
      <c r="AL45" s="171" t="s">
        <v>197</v>
      </c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>
        <f>BB46</f>
        <v>3277800</v>
      </c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>
        <f>BX46</f>
        <v>1125051.52</v>
      </c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3">
        <f>BB45-BX45</f>
        <v>2152748.48</v>
      </c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</row>
    <row r="46" spans="1:107" s="5" customFormat="1" ht="116.25" customHeight="1" thickBot="1">
      <c r="A46" s="180" t="s">
        <v>146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1" t="s">
        <v>103</v>
      </c>
      <c r="AG46" s="181"/>
      <c r="AH46" s="181"/>
      <c r="AI46" s="181"/>
      <c r="AJ46" s="181"/>
      <c r="AK46" s="181"/>
      <c r="AL46" s="95" t="s">
        <v>147</v>
      </c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>
        <f>BB47</f>
        <v>3277800</v>
      </c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>
        <f>BX47+BX48+BX49</f>
        <v>1125051.52</v>
      </c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7">
        <f>BB46-BX46</f>
        <v>2152748.48</v>
      </c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</row>
    <row r="47" spans="1:107" s="63" customFormat="1" ht="210" customHeight="1" thickBot="1">
      <c r="A47" s="88" t="s">
        <v>148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9" t="s">
        <v>103</v>
      </c>
      <c r="AG47" s="89"/>
      <c r="AH47" s="89"/>
      <c r="AI47" s="89"/>
      <c r="AJ47" s="89"/>
      <c r="AK47" s="89"/>
      <c r="AL47" s="90" t="s">
        <v>149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1">
        <v>3277800</v>
      </c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>
        <v>1136646.99</v>
      </c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2">
        <f>BB47-BX47</f>
        <v>2141153.01</v>
      </c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</row>
    <row r="48" spans="1:107" s="63" customFormat="1" ht="145.5" customHeight="1" thickBot="1">
      <c r="A48" s="88" t="s">
        <v>150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9" t="s">
        <v>103</v>
      </c>
      <c r="AG48" s="89"/>
      <c r="AH48" s="89"/>
      <c r="AI48" s="89"/>
      <c r="AJ48" s="89"/>
      <c r="AK48" s="89"/>
      <c r="AL48" s="90" t="s">
        <v>151</v>
      </c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1" t="s">
        <v>120</v>
      </c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>
        <v>-6951.03</v>
      </c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2">
        <f>-BX48</f>
        <v>6951.03</v>
      </c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</row>
    <row r="49" spans="1:107" s="63" customFormat="1" ht="109.5" customHeight="1" thickBot="1">
      <c r="A49" s="88" t="s">
        <v>248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9" t="s">
        <v>103</v>
      </c>
      <c r="AG49" s="89"/>
      <c r="AH49" s="89"/>
      <c r="AI49" s="89"/>
      <c r="AJ49" s="89"/>
      <c r="AK49" s="89"/>
      <c r="AL49" s="90" t="s">
        <v>249</v>
      </c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1" t="s">
        <v>120</v>
      </c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>
        <v>-4644.44</v>
      </c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2">
        <f>-BX49</f>
        <v>4644.44</v>
      </c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</row>
    <row r="50" spans="1:107" s="66" customFormat="1" ht="43.5" customHeight="1" thickBot="1">
      <c r="A50" s="183" t="s">
        <v>152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4" t="s">
        <v>103</v>
      </c>
      <c r="AG50" s="184"/>
      <c r="AH50" s="184"/>
      <c r="AI50" s="184"/>
      <c r="AJ50" s="184"/>
      <c r="AK50" s="184"/>
      <c r="AL50" s="185" t="s">
        <v>153</v>
      </c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10">
        <f>BB51</f>
        <v>15000</v>
      </c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>
        <f>BX51</f>
        <v>7200</v>
      </c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86">
        <f>BB50</f>
        <v>15000</v>
      </c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</row>
    <row r="51" spans="1:107" s="4" customFormat="1" ht="119.25" customHeight="1" thickBot="1">
      <c r="A51" s="101" t="s">
        <v>154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2" t="s">
        <v>103</v>
      </c>
      <c r="AG51" s="102"/>
      <c r="AH51" s="102"/>
      <c r="AI51" s="102"/>
      <c r="AJ51" s="102"/>
      <c r="AK51" s="102"/>
      <c r="AL51" s="103" t="s">
        <v>155</v>
      </c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4">
        <f>BB52</f>
        <v>15000</v>
      </c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>
        <f>BX52</f>
        <v>7200</v>
      </c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5">
        <f>BB51</f>
        <v>15000</v>
      </c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</row>
    <row r="52" spans="1:107" s="3" customFormat="1" ht="167.25" customHeight="1">
      <c r="A52" s="101" t="s">
        <v>156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2" t="s">
        <v>103</v>
      </c>
      <c r="AG52" s="102"/>
      <c r="AH52" s="102"/>
      <c r="AI52" s="102"/>
      <c r="AJ52" s="102"/>
      <c r="AK52" s="102"/>
      <c r="AL52" s="103" t="s">
        <v>157</v>
      </c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4">
        <f>BB53</f>
        <v>15000</v>
      </c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>
        <f>BX53</f>
        <v>7200</v>
      </c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5">
        <f>BB52</f>
        <v>15000</v>
      </c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</row>
    <row r="53" spans="1:107" s="63" customFormat="1" ht="160.5" customHeight="1" thickBot="1">
      <c r="A53" s="98" t="s">
        <v>156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89" t="s">
        <v>103</v>
      </c>
      <c r="AG53" s="89"/>
      <c r="AH53" s="89"/>
      <c r="AI53" s="89"/>
      <c r="AJ53" s="89"/>
      <c r="AK53" s="89"/>
      <c r="AL53" s="90" t="s">
        <v>158</v>
      </c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1">
        <v>15000</v>
      </c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>
        <v>7200</v>
      </c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2">
        <f>BB53</f>
        <v>15000</v>
      </c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</row>
    <row r="54" spans="1:107" s="66" customFormat="1" ht="105.75" customHeight="1" thickBot="1">
      <c r="A54" s="187" t="s">
        <v>175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8" t="s">
        <v>103</v>
      </c>
      <c r="AG54" s="188"/>
      <c r="AH54" s="188"/>
      <c r="AI54" s="188"/>
      <c r="AJ54" s="188"/>
      <c r="AK54" s="188"/>
      <c r="AL54" s="189" t="s">
        <v>174</v>
      </c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15">
        <f>BB55</f>
        <v>169700</v>
      </c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>
        <f>BX55</f>
        <v>159153</v>
      </c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6">
        <f>BB54-BX54</f>
        <v>10547</v>
      </c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</row>
    <row r="55" spans="1:107" s="67" customFormat="1" ht="186.75" customHeight="1" thickBot="1">
      <c r="A55" s="98" t="s">
        <v>114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89" t="s">
        <v>103</v>
      </c>
      <c r="AG55" s="89"/>
      <c r="AH55" s="89"/>
      <c r="AI55" s="89"/>
      <c r="AJ55" s="89"/>
      <c r="AK55" s="89"/>
      <c r="AL55" s="90" t="s">
        <v>112</v>
      </c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1">
        <f>BB56</f>
        <v>169700</v>
      </c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>
        <f>BX56</f>
        <v>159153</v>
      </c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2">
        <f>BB55-BX55</f>
        <v>10547</v>
      </c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</row>
    <row r="56" spans="1:107" s="67" customFormat="1" ht="148.5" customHeight="1" thickBot="1">
      <c r="A56" s="98" t="s">
        <v>115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89" t="s">
        <v>103</v>
      </c>
      <c r="AG56" s="89"/>
      <c r="AH56" s="89"/>
      <c r="AI56" s="89"/>
      <c r="AJ56" s="89"/>
      <c r="AK56" s="89"/>
      <c r="AL56" s="90" t="s">
        <v>18</v>
      </c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>
        <f>BB57</f>
        <v>169700</v>
      </c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>
        <f>BX57</f>
        <v>159153</v>
      </c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2">
        <f>BB56-BX56</f>
        <v>10547</v>
      </c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</row>
    <row r="57" spans="1:107" s="67" customFormat="1" ht="90.75" customHeight="1" thickBot="1">
      <c r="A57" s="98" t="s">
        <v>113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89" t="s">
        <v>103</v>
      </c>
      <c r="AG57" s="89"/>
      <c r="AH57" s="89"/>
      <c r="AI57" s="89"/>
      <c r="AJ57" s="89"/>
      <c r="AK57" s="89"/>
      <c r="AL57" s="90" t="s">
        <v>111</v>
      </c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1">
        <v>169700</v>
      </c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>
        <v>159153</v>
      </c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2">
        <f>BB57-BX57</f>
        <v>10547</v>
      </c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</row>
    <row r="58" spans="1:107" s="65" customFormat="1" ht="55.5" customHeight="1" thickBot="1">
      <c r="A58" s="106" t="s">
        <v>183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7" t="s">
        <v>103</v>
      </c>
      <c r="AG58" s="107"/>
      <c r="AH58" s="107"/>
      <c r="AI58" s="107"/>
      <c r="AJ58" s="107"/>
      <c r="AK58" s="107"/>
      <c r="AL58" s="108" t="s">
        <v>184</v>
      </c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9">
        <f>BB59</f>
        <v>7500</v>
      </c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10" t="s">
        <v>120</v>
      </c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1">
        <f>BB58</f>
        <v>7500</v>
      </c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</row>
    <row r="59" spans="1:107" s="2" customFormat="1" ht="171.75" customHeight="1" thickBot="1">
      <c r="A59" s="101" t="s">
        <v>220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2" t="s">
        <v>103</v>
      </c>
      <c r="AG59" s="102"/>
      <c r="AH59" s="102"/>
      <c r="AI59" s="102"/>
      <c r="AJ59" s="102"/>
      <c r="AK59" s="102"/>
      <c r="AL59" s="103" t="s">
        <v>218</v>
      </c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4">
        <f>BB60</f>
        <v>7500</v>
      </c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 t="s">
        <v>120</v>
      </c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5">
        <f>BB59</f>
        <v>7500</v>
      </c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</row>
    <row r="60" spans="1:107" s="3" customFormat="1" ht="172.5" customHeight="1" thickBot="1">
      <c r="A60" s="101" t="s">
        <v>219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2" t="s">
        <v>103</v>
      </c>
      <c r="AG60" s="102"/>
      <c r="AH60" s="102"/>
      <c r="AI60" s="102"/>
      <c r="AJ60" s="102"/>
      <c r="AK60" s="102"/>
      <c r="AL60" s="103" t="s">
        <v>217</v>
      </c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4">
        <v>7500</v>
      </c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 t="s">
        <v>120</v>
      </c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5">
        <f>BB60</f>
        <v>7500</v>
      </c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</row>
    <row r="61" spans="1:107" s="68" customFormat="1" ht="42.75" customHeight="1" thickBot="1">
      <c r="A61" s="176" t="s">
        <v>160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63" t="s">
        <v>103</v>
      </c>
      <c r="AG61" s="163"/>
      <c r="AH61" s="163"/>
      <c r="AI61" s="163"/>
      <c r="AJ61" s="163"/>
      <c r="AK61" s="163"/>
      <c r="AL61" s="159" t="s">
        <v>214</v>
      </c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8">
        <f>BB62</f>
        <v>3586500</v>
      </c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>
        <f>BX62+BX74</f>
        <v>3823661.43</v>
      </c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>
        <f>BB61-BX61</f>
        <v>-237161.43000000017</v>
      </c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</row>
    <row r="62" spans="1:107" s="2" customFormat="1" ht="85.5" customHeight="1" thickBot="1">
      <c r="A62" s="101" t="s">
        <v>164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2" t="s">
        <v>103</v>
      </c>
      <c r="AG62" s="102"/>
      <c r="AH62" s="102"/>
      <c r="AI62" s="102"/>
      <c r="AJ62" s="102"/>
      <c r="AK62" s="102"/>
      <c r="AL62" s="103" t="s">
        <v>215</v>
      </c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4">
        <f>BB63+BB67</f>
        <v>3586500</v>
      </c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>
        <f>BX63+BX67</f>
        <v>3523661.43</v>
      </c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99">
        <f>BB62-BX62</f>
        <v>62838.56999999983</v>
      </c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</row>
    <row r="63" spans="1:107" s="65" customFormat="1" ht="66.75" customHeight="1" thickBot="1">
      <c r="A63" s="203" t="s">
        <v>165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4" t="s">
        <v>103</v>
      </c>
      <c r="AG63" s="204"/>
      <c r="AH63" s="204"/>
      <c r="AI63" s="204"/>
      <c r="AJ63" s="204"/>
      <c r="AK63" s="204"/>
      <c r="AL63" s="202" t="s">
        <v>185</v>
      </c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110">
        <f>BB64</f>
        <v>3490200</v>
      </c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>
        <f>BX66</f>
        <v>3490200</v>
      </c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99">
        <f>BB63-BX63</f>
        <v>0</v>
      </c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</row>
    <row r="64" spans="1:107" s="3" customFormat="1" ht="77.25" customHeight="1" thickBot="1">
      <c r="A64" s="101" t="s">
        <v>166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2" t="s">
        <v>103</v>
      </c>
      <c r="AG64" s="102"/>
      <c r="AH64" s="102"/>
      <c r="AI64" s="102"/>
      <c r="AJ64" s="102"/>
      <c r="AK64" s="102"/>
      <c r="AL64" s="190" t="s">
        <v>224</v>
      </c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04">
        <f>BB66</f>
        <v>3490200</v>
      </c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>
        <f>BX66</f>
        <v>3490200</v>
      </c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99">
        <f>BB64-BX64</f>
        <v>0</v>
      </c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</row>
    <row r="65" spans="1:107" s="2" customFormat="1" ht="15" customHeight="1" hidden="1">
      <c r="A65" s="201" t="s">
        <v>167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188" t="s">
        <v>103</v>
      </c>
      <c r="AG65" s="188"/>
      <c r="AH65" s="188"/>
      <c r="AI65" s="188"/>
      <c r="AJ65" s="188"/>
      <c r="AK65" s="188"/>
      <c r="AL65" s="194" t="s">
        <v>168</v>
      </c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15">
        <v>2273200</v>
      </c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 t="s">
        <v>159</v>
      </c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</row>
    <row r="66" spans="1:107" s="4" customFormat="1" ht="74.25" customHeight="1">
      <c r="A66" s="195" t="s">
        <v>161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7"/>
      <c r="AF66" s="191" t="s">
        <v>169</v>
      </c>
      <c r="AG66" s="192"/>
      <c r="AH66" s="192"/>
      <c r="AI66" s="192"/>
      <c r="AJ66" s="192"/>
      <c r="AK66" s="193"/>
      <c r="AL66" s="190" t="s">
        <v>223</v>
      </c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04">
        <v>3490200</v>
      </c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>
        <v>3490200</v>
      </c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99">
        <f>BB66-BX66</f>
        <v>0</v>
      </c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</row>
    <row r="67" spans="1:107" s="65" customFormat="1" ht="91.5" customHeight="1" thickBot="1">
      <c r="A67" s="199" t="s">
        <v>170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200" t="s">
        <v>103</v>
      </c>
      <c r="AG67" s="200"/>
      <c r="AH67" s="200"/>
      <c r="AI67" s="200"/>
      <c r="AJ67" s="200"/>
      <c r="AK67" s="200"/>
      <c r="AL67" s="108" t="s">
        <v>192</v>
      </c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9">
        <f>BB68+BB70</f>
        <v>96300</v>
      </c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15">
        <f>BX68+BX70</f>
        <v>33461.43</v>
      </c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99">
        <f>BB67-BX67</f>
        <v>62838.57</v>
      </c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</row>
    <row r="68" spans="1:107" s="63" customFormat="1" ht="116.25" customHeight="1" thickBot="1">
      <c r="A68" s="198" t="s">
        <v>172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78" t="s">
        <v>103</v>
      </c>
      <c r="AG68" s="178"/>
      <c r="AH68" s="178"/>
      <c r="AI68" s="178"/>
      <c r="AJ68" s="178"/>
      <c r="AK68" s="178"/>
      <c r="AL68" s="90" t="s">
        <v>186</v>
      </c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9">
        <v>200</v>
      </c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1">
        <f>BX69</f>
        <v>200</v>
      </c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9" t="s">
        <v>120</v>
      </c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</row>
    <row r="69" spans="1:107" s="67" customFormat="1" ht="97.5" customHeight="1" thickBot="1">
      <c r="A69" s="98" t="s">
        <v>163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89" t="s">
        <v>103</v>
      </c>
      <c r="AG69" s="89"/>
      <c r="AH69" s="89"/>
      <c r="AI69" s="89"/>
      <c r="AJ69" s="89"/>
      <c r="AK69" s="89"/>
      <c r="AL69" s="90" t="s">
        <v>187</v>
      </c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1">
        <v>200</v>
      </c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>
        <v>200</v>
      </c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9" t="s">
        <v>120</v>
      </c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</row>
    <row r="70" spans="1:107" s="3" customFormat="1" ht="84.75" customHeight="1" thickBot="1">
      <c r="A70" s="101" t="s">
        <v>171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2" t="s">
        <v>103</v>
      </c>
      <c r="AG70" s="102"/>
      <c r="AH70" s="102"/>
      <c r="AI70" s="102"/>
      <c r="AJ70" s="102"/>
      <c r="AK70" s="102"/>
      <c r="AL70" s="90" t="s">
        <v>188</v>
      </c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104">
        <v>96100</v>
      </c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5">
        <f>BX71</f>
        <v>33261.43</v>
      </c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99">
        <f>BB70-BX70</f>
        <v>62838.57</v>
      </c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</row>
    <row r="71" spans="1:107" s="67" customFormat="1" ht="109.5" customHeight="1" thickBot="1">
      <c r="A71" s="98" t="s">
        <v>162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9" t="s">
        <v>103</v>
      </c>
      <c r="AG71" s="89"/>
      <c r="AH71" s="89"/>
      <c r="AI71" s="89"/>
      <c r="AJ71" s="89"/>
      <c r="AK71" s="89"/>
      <c r="AL71" s="90" t="s">
        <v>189</v>
      </c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1">
        <v>96100</v>
      </c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>
        <v>33261.43</v>
      </c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9">
        <f>BB71-BX71</f>
        <v>62838.57</v>
      </c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</row>
    <row r="72" spans="1:107" s="87" customFormat="1" ht="59.25" customHeight="1" thickBot="1">
      <c r="A72" s="210" t="s">
        <v>254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1" t="s">
        <v>103</v>
      </c>
      <c r="AG72" s="211"/>
      <c r="AH72" s="211"/>
      <c r="AI72" s="211"/>
      <c r="AJ72" s="211"/>
      <c r="AK72" s="211"/>
      <c r="AL72" s="212" t="s">
        <v>255</v>
      </c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3" t="str">
        <f>BB73</f>
        <v>-</v>
      </c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>
        <f>BX73</f>
        <v>300000</v>
      </c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  <c r="CN72" s="214" t="s">
        <v>120</v>
      </c>
      <c r="CO72" s="214"/>
      <c r="CP72" s="214"/>
      <c r="CQ72" s="214"/>
      <c r="CR72" s="214"/>
      <c r="CS72" s="214"/>
      <c r="CT72" s="214"/>
      <c r="CU72" s="214"/>
      <c r="CV72" s="214"/>
      <c r="CW72" s="214"/>
      <c r="CX72" s="214"/>
      <c r="CY72" s="214"/>
      <c r="CZ72" s="214"/>
      <c r="DA72" s="214"/>
      <c r="DB72" s="214"/>
      <c r="DC72" s="214"/>
    </row>
    <row r="73" spans="1:107" s="63" customFormat="1" ht="59.25" customHeight="1" thickBot="1">
      <c r="A73" s="215" t="s">
        <v>256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6" t="s">
        <v>103</v>
      </c>
      <c r="AG73" s="216"/>
      <c r="AH73" s="216"/>
      <c r="AI73" s="216"/>
      <c r="AJ73" s="216"/>
      <c r="AK73" s="216"/>
      <c r="AL73" s="90" t="s">
        <v>257</v>
      </c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1" t="str">
        <f>BB74</f>
        <v>-</v>
      </c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>
        <f>BX74</f>
        <v>300000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9" t="s">
        <v>120</v>
      </c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</row>
    <row r="74" spans="1:107" s="63" customFormat="1" ht="59.25" customHeight="1" thickBot="1">
      <c r="A74" s="215" t="s">
        <v>256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6" t="s">
        <v>103</v>
      </c>
      <c r="AG74" s="216"/>
      <c r="AH74" s="216"/>
      <c r="AI74" s="216"/>
      <c r="AJ74" s="216"/>
      <c r="AK74" s="216"/>
      <c r="AL74" s="90" t="s">
        <v>258</v>
      </c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1" t="s">
        <v>120</v>
      </c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>
        <v>300000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9" t="s">
        <v>120</v>
      </c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</row>
    <row r="75" spans="38:53" ht="25.5"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</row>
    <row r="76" spans="38:53" ht="25.5"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</row>
    <row r="77" spans="38:53" ht="25.5"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</row>
    <row r="78" spans="38:53" ht="25.5"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</row>
    <row r="79" spans="38:53" ht="25.5"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</row>
    <row r="80" spans="38:53" ht="25.5"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</row>
    <row r="81" spans="38:53" ht="25.5"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</row>
    <row r="82" spans="38:53" ht="25.5"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</row>
    <row r="83" spans="38:53" ht="25.5"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</row>
    <row r="84" spans="38:53" ht="25.5"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</row>
    <row r="85" spans="38:53" ht="25.5"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</row>
    <row r="86" spans="38:53" ht="25.5"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</row>
    <row r="87" spans="38:53" ht="25.5"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38:53" ht="25.5"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</row>
    <row r="89" spans="38:53" ht="25.5"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</row>
    <row r="90" spans="38:53" ht="25.5"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</row>
    <row r="91" spans="38:53" ht="25.5"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</row>
    <row r="92" spans="38:53" ht="25.5"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</row>
    <row r="93" spans="38:53" ht="25.5"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</row>
    <row r="94" spans="38:53" ht="25.5"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</row>
    <row r="95" spans="38:53" ht="25.5"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</row>
  </sheetData>
  <sheetProtection selectLockedCells="1" selectUnlockedCells="1"/>
  <mergeCells count="379">
    <mergeCell ref="A74:AE74"/>
    <mergeCell ref="AF74:AK74"/>
    <mergeCell ref="AL74:BA74"/>
    <mergeCell ref="BB74:BW74"/>
    <mergeCell ref="BX74:CM74"/>
    <mergeCell ref="CN74:DC74"/>
    <mergeCell ref="A73:AE73"/>
    <mergeCell ref="AF73:AK73"/>
    <mergeCell ref="AL73:BA73"/>
    <mergeCell ref="BB73:BW73"/>
    <mergeCell ref="BX73:CM73"/>
    <mergeCell ref="CN73:DC73"/>
    <mergeCell ref="A72:AE72"/>
    <mergeCell ref="AF72:AK72"/>
    <mergeCell ref="AL72:BA72"/>
    <mergeCell ref="BB72:BW72"/>
    <mergeCell ref="BX72:CM72"/>
    <mergeCell ref="CN72:DC72"/>
    <mergeCell ref="A28:AE28"/>
    <mergeCell ref="AF28:AK28"/>
    <mergeCell ref="AL28:BA28"/>
    <mergeCell ref="BB28:BW28"/>
    <mergeCell ref="BX28:CM28"/>
    <mergeCell ref="CN28:DC28"/>
    <mergeCell ref="A34:AE34"/>
    <mergeCell ref="AF34:AK34"/>
    <mergeCell ref="AL34:BA34"/>
    <mergeCell ref="BB34:BW34"/>
    <mergeCell ref="BX34:CM34"/>
    <mergeCell ref="CN34:DC34"/>
    <mergeCell ref="A25:AE25"/>
    <mergeCell ref="AF25:AK25"/>
    <mergeCell ref="AL25:BA25"/>
    <mergeCell ref="BB25:BW25"/>
    <mergeCell ref="BX25:CM25"/>
    <mergeCell ref="CN25:DC25"/>
    <mergeCell ref="A27:AE27"/>
    <mergeCell ref="AF27:AK27"/>
    <mergeCell ref="AL27:BA27"/>
    <mergeCell ref="BB27:BW27"/>
    <mergeCell ref="BX27:CM27"/>
    <mergeCell ref="CN27:DC27"/>
    <mergeCell ref="BX45:CM45"/>
    <mergeCell ref="CN45:DC45"/>
    <mergeCell ref="A55:AE55"/>
    <mergeCell ref="AF55:AK55"/>
    <mergeCell ref="AL56:BA56"/>
    <mergeCell ref="BB56:BW56"/>
    <mergeCell ref="BX55:CM55"/>
    <mergeCell ref="BX46:CM46"/>
    <mergeCell ref="CN46:DC46"/>
    <mergeCell ref="BX53:CM53"/>
    <mergeCell ref="A57:AE57"/>
    <mergeCell ref="AF57:AK57"/>
    <mergeCell ref="AL57:BA57"/>
    <mergeCell ref="BB57:BW57"/>
    <mergeCell ref="AL55:BA55"/>
    <mergeCell ref="BB55:BW55"/>
    <mergeCell ref="A56:AE56"/>
    <mergeCell ref="AF56:AK56"/>
    <mergeCell ref="CN53:DC53"/>
    <mergeCell ref="BX48:CM48"/>
    <mergeCell ref="CN48:DC48"/>
    <mergeCell ref="CN55:DC55"/>
    <mergeCell ref="BX42:CM42"/>
    <mergeCell ref="CN42:DC42"/>
    <mergeCell ref="BX43:CM43"/>
    <mergeCell ref="CN43:DC43"/>
    <mergeCell ref="CN51:DC51"/>
    <mergeCell ref="CN52:DC52"/>
    <mergeCell ref="A65:AE65"/>
    <mergeCell ref="AF65:AK65"/>
    <mergeCell ref="BB64:BW64"/>
    <mergeCell ref="AL63:BA63"/>
    <mergeCell ref="BB63:BW63"/>
    <mergeCell ref="BX64:CM64"/>
    <mergeCell ref="A63:AE63"/>
    <mergeCell ref="AF63:AK63"/>
    <mergeCell ref="A64:AE64"/>
    <mergeCell ref="AF64:AK64"/>
    <mergeCell ref="CN70:DC70"/>
    <mergeCell ref="AL70:BA70"/>
    <mergeCell ref="BB70:BW70"/>
    <mergeCell ref="BB65:BW65"/>
    <mergeCell ref="AL67:BA67"/>
    <mergeCell ref="BB67:BW67"/>
    <mergeCell ref="AL66:BA66"/>
    <mergeCell ref="CN65:DC65"/>
    <mergeCell ref="BX70:CM70"/>
    <mergeCell ref="BB66:BW66"/>
    <mergeCell ref="A69:AE69"/>
    <mergeCell ref="AF69:AK69"/>
    <mergeCell ref="A70:AE70"/>
    <mergeCell ref="AF70:AK70"/>
    <mergeCell ref="CN69:DC69"/>
    <mergeCell ref="BX68:CM68"/>
    <mergeCell ref="CN68:DC68"/>
    <mergeCell ref="AL69:BA69"/>
    <mergeCell ref="BB69:BW69"/>
    <mergeCell ref="BX69:CM69"/>
    <mergeCell ref="A66:AE66"/>
    <mergeCell ref="BX66:CM66"/>
    <mergeCell ref="AL68:BA68"/>
    <mergeCell ref="BB68:BW68"/>
    <mergeCell ref="A68:AE68"/>
    <mergeCell ref="AF68:AK68"/>
    <mergeCell ref="A67:AE67"/>
    <mergeCell ref="AF67:AK67"/>
    <mergeCell ref="CN66:DC66"/>
    <mergeCell ref="BX65:CM65"/>
    <mergeCell ref="BX67:CM67"/>
    <mergeCell ref="CN67:DC67"/>
    <mergeCell ref="AF66:AK66"/>
    <mergeCell ref="AL65:BA65"/>
    <mergeCell ref="CN61:DC61"/>
    <mergeCell ref="BX62:CM62"/>
    <mergeCell ref="CN62:DC62"/>
    <mergeCell ref="CN63:DC63"/>
    <mergeCell ref="CN64:DC64"/>
    <mergeCell ref="BX61:CM61"/>
    <mergeCell ref="BX63:CM63"/>
    <mergeCell ref="AL64:BA64"/>
    <mergeCell ref="A61:AE61"/>
    <mergeCell ref="AF61:AK61"/>
    <mergeCell ref="AL61:BA61"/>
    <mergeCell ref="BB61:BW61"/>
    <mergeCell ref="A62:AE62"/>
    <mergeCell ref="AF62:AK62"/>
    <mergeCell ref="AL62:BA62"/>
    <mergeCell ref="BB62:BW62"/>
    <mergeCell ref="A53:AE53"/>
    <mergeCell ref="AF53:AK53"/>
    <mergeCell ref="A54:AE54"/>
    <mergeCell ref="AF54:AK54"/>
    <mergeCell ref="AL54:BA54"/>
    <mergeCell ref="BX51:CM51"/>
    <mergeCell ref="BX52:CM52"/>
    <mergeCell ref="AL53:BA53"/>
    <mergeCell ref="BB53:BW53"/>
    <mergeCell ref="A51:AE51"/>
    <mergeCell ref="AF51:AK51"/>
    <mergeCell ref="A52:AE52"/>
    <mergeCell ref="AF52:AK52"/>
    <mergeCell ref="AL52:BA52"/>
    <mergeCell ref="BB52:BW52"/>
    <mergeCell ref="AL51:BA51"/>
    <mergeCell ref="BB51:BW51"/>
    <mergeCell ref="A50:AE50"/>
    <mergeCell ref="AF50:AK50"/>
    <mergeCell ref="AL50:BA50"/>
    <mergeCell ref="BB50:BW50"/>
    <mergeCell ref="BX50:CM50"/>
    <mergeCell ref="CN50:DC50"/>
    <mergeCell ref="A48:AE48"/>
    <mergeCell ref="AF48:AK48"/>
    <mergeCell ref="BX47:CM47"/>
    <mergeCell ref="CN47:DC47"/>
    <mergeCell ref="A47:AE47"/>
    <mergeCell ref="AF47:AK47"/>
    <mergeCell ref="AL47:BA47"/>
    <mergeCell ref="BB47:BW47"/>
    <mergeCell ref="AL48:BA48"/>
    <mergeCell ref="BB48:BW48"/>
    <mergeCell ref="BB43:BW43"/>
    <mergeCell ref="A46:AE46"/>
    <mergeCell ref="AF46:AK46"/>
    <mergeCell ref="AL46:BA46"/>
    <mergeCell ref="BB46:BW46"/>
    <mergeCell ref="AL44:BA44"/>
    <mergeCell ref="A45:AE45"/>
    <mergeCell ref="AF45:AK45"/>
    <mergeCell ref="AL45:BA45"/>
    <mergeCell ref="BB45:BW45"/>
    <mergeCell ref="CN41:DC41"/>
    <mergeCell ref="A40:AE40"/>
    <mergeCell ref="AF40:AK40"/>
    <mergeCell ref="A41:AD41"/>
    <mergeCell ref="AF41:AK41"/>
    <mergeCell ref="AL41:BA41"/>
    <mergeCell ref="BB41:BW41"/>
    <mergeCell ref="AL40:BA40"/>
    <mergeCell ref="BB40:BW40"/>
    <mergeCell ref="A38:AE38"/>
    <mergeCell ref="AF38:AK38"/>
    <mergeCell ref="BB37:BW37"/>
    <mergeCell ref="BX40:CM40"/>
    <mergeCell ref="CN40:DC40"/>
    <mergeCell ref="A39:AE39"/>
    <mergeCell ref="AF39:AK39"/>
    <mergeCell ref="AL37:BA37"/>
    <mergeCell ref="BB39:BW39"/>
    <mergeCell ref="BX38:CM38"/>
    <mergeCell ref="AL36:BA36"/>
    <mergeCell ref="BB36:BW36"/>
    <mergeCell ref="CN36:DC36"/>
    <mergeCell ref="CN37:DC37"/>
    <mergeCell ref="A37:AE37"/>
    <mergeCell ref="AF37:AK37"/>
    <mergeCell ref="BX37:CM37"/>
    <mergeCell ref="BX36:CM36"/>
    <mergeCell ref="A32:AE32"/>
    <mergeCell ref="AF32:AK32"/>
    <mergeCell ref="AL32:BA32"/>
    <mergeCell ref="BB32:BW32"/>
    <mergeCell ref="A35:AE35"/>
    <mergeCell ref="AF35:AK35"/>
    <mergeCell ref="AL35:BA35"/>
    <mergeCell ref="BB35:BW35"/>
    <mergeCell ref="A33:AE33"/>
    <mergeCell ref="BB33:BW33"/>
    <mergeCell ref="A29:AE29"/>
    <mergeCell ref="AF29:AK29"/>
    <mergeCell ref="AL29:BA29"/>
    <mergeCell ref="BB29:BW29"/>
    <mergeCell ref="A31:AE31"/>
    <mergeCell ref="AF31:AK31"/>
    <mergeCell ref="AL31:BA31"/>
    <mergeCell ref="BB31:BW31"/>
    <mergeCell ref="AL43:BA43"/>
    <mergeCell ref="AL42:BA42"/>
    <mergeCell ref="BB42:BW42"/>
    <mergeCell ref="A30:AE30"/>
    <mergeCell ref="AF30:AK30"/>
    <mergeCell ref="AL30:BA30"/>
    <mergeCell ref="BB30:BW30"/>
    <mergeCell ref="AF33:AK33"/>
    <mergeCell ref="A36:AE36"/>
    <mergeCell ref="AF36:AK36"/>
    <mergeCell ref="A44:AE44"/>
    <mergeCell ref="AF44:AK44"/>
    <mergeCell ref="A42:AE42"/>
    <mergeCell ref="AF42:AK42"/>
    <mergeCell ref="A43:AE43"/>
    <mergeCell ref="AF43:AK43"/>
    <mergeCell ref="CN35:DC35"/>
    <mergeCell ref="BX35:CM35"/>
    <mergeCell ref="BX29:CM29"/>
    <mergeCell ref="CN29:DC29"/>
    <mergeCell ref="BX30:CM30"/>
    <mergeCell ref="BX32:CM32"/>
    <mergeCell ref="CN32:DC32"/>
    <mergeCell ref="BX31:CM31"/>
    <mergeCell ref="CN31:DC31"/>
    <mergeCell ref="BX33:CM33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BB54:BW54"/>
    <mergeCell ref="BX54:CM54"/>
    <mergeCell ref="CN54:DC54"/>
    <mergeCell ref="BB38:BW38"/>
    <mergeCell ref="BX39:CM39"/>
    <mergeCell ref="CN39:DC39"/>
    <mergeCell ref="BB44:BW44"/>
    <mergeCell ref="BX44:CM44"/>
    <mergeCell ref="CN44:DC44"/>
    <mergeCell ref="BX41:CM41"/>
    <mergeCell ref="AL39:BA39"/>
    <mergeCell ref="CD7:CM7"/>
    <mergeCell ref="CN7:DC7"/>
    <mergeCell ref="A9:BW9"/>
    <mergeCell ref="CE9:CM9"/>
    <mergeCell ref="CN9:DC9"/>
    <mergeCell ref="CN10:DC10"/>
    <mergeCell ref="CN38:DC38"/>
    <mergeCell ref="AL38:BA38"/>
    <mergeCell ref="AL33:BA33"/>
    <mergeCell ref="BX56:CM56"/>
    <mergeCell ref="CN56:DC56"/>
    <mergeCell ref="BX57:CM57"/>
    <mergeCell ref="CN57:DC57"/>
    <mergeCell ref="AL58:BA58"/>
    <mergeCell ref="BB58:BW58"/>
    <mergeCell ref="BX58:CM58"/>
    <mergeCell ref="CN58:DC58"/>
    <mergeCell ref="AL59:BA59"/>
    <mergeCell ref="BB59:BW59"/>
    <mergeCell ref="BX59:CM59"/>
    <mergeCell ref="CN59:DC59"/>
    <mergeCell ref="A58:AE58"/>
    <mergeCell ref="AF58:AK58"/>
    <mergeCell ref="CN33:DC33"/>
    <mergeCell ref="CN30:DC30"/>
    <mergeCell ref="A60:AE60"/>
    <mergeCell ref="AF60:AK60"/>
    <mergeCell ref="AL60:BA60"/>
    <mergeCell ref="BB60:BW60"/>
    <mergeCell ref="BX60:CM60"/>
    <mergeCell ref="CN60:DC60"/>
    <mergeCell ref="A59:AE59"/>
    <mergeCell ref="AF59:AK59"/>
    <mergeCell ref="A71:AE71"/>
    <mergeCell ref="AF71:AK71"/>
    <mergeCell ref="AL71:BA71"/>
    <mergeCell ref="BB71:BW71"/>
    <mergeCell ref="BX71:CM71"/>
    <mergeCell ref="CN71:DC71"/>
    <mergeCell ref="A24:AE24"/>
    <mergeCell ref="AF24:AK24"/>
    <mergeCell ref="AL24:BA24"/>
    <mergeCell ref="BB24:BW24"/>
    <mergeCell ref="BX24:CM24"/>
    <mergeCell ref="CN24:DC24"/>
    <mergeCell ref="A26:AE26"/>
    <mergeCell ref="AF26:AK26"/>
    <mergeCell ref="AL26:BA26"/>
    <mergeCell ref="BB26:BW26"/>
    <mergeCell ref="BX26:CM26"/>
    <mergeCell ref="CN26:DC26"/>
    <mergeCell ref="A49:AE49"/>
    <mergeCell ref="AF49:AK49"/>
    <mergeCell ref="AL49:BA49"/>
    <mergeCell ref="BB49:BW49"/>
    <mergeCell ref="BX49:CM49"/>
    <mergeCell ref="CN49:DC49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9"/>
  <sheetViews>
    <sheetView view="pageBreakPreview" zoomScale="75" zoomScaleNormal="75" zoomScaleSheetLayoutView="75" zoomScalePageLayoutView="0" workbookViewId="0" topLeftCell="A1">
      <pane xSplit="36" ySplit="9" topLeftCell="AT16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9" sqref="BW9:CG9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35" t="s">
        <v>1</v>
      </c>
      <c r="CI2" s="235"/>
      <c r="CJ2" s="235"/>
      <c r="CK2" s="235"/>
      <c r="CL2" s="235"/>
      <c r="CM2" s="235"/>
      <c r="CN2" s="235"/>
      <c r="CO2" s="235"/>
      <c r="CP2" s="235"/>
      <c r="CQ2" s="235"/>
    </row>
    <row r="3" spans="1:107" ht="18.75">
      <c r="A3" s="236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37" t="s">
        <v>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8" t="s">
        <v>97</v>
      </c>
      <c r="AF5" s="238"/>
      <c r="AG5" s="238"/>
      <c r="AH5" s="238"/>
      <c r="AI5" s="238"/>
      <c r="AJ5" s="238"/>
      <c r="AK5" s="238" t="s">
        <v>4</v>
      </c>
      <c r="AL5" s="238"/>
      <c r="AM5" s="238"/>
      <c r="AN5" s="238"/>
      <c r="AO5" s="238"/>
      <c r="AP5" s="238"/>
      <c r="AQ5" s="238"/>
      <c r="AR5" s="238"/>
      <c r="AS5" s="238"/>
      <c r="AT5" s="238" t="s">
        <v>5</v>
      </c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 t="s">
        <v>6</v>
      </c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 t="s">
        <v>100</v>
      </c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9" t="s">
        <v>7</v>
      </c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</row>
    <row r="6" spans="1:107" ht="52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</row>
    <row r="7" spans="1:107" ht="13.5" customHeight="1">
      <c r="A7" s="240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1">
        <v>2</v>
      </c>
      <c r="AF7" s="241"/>
      <c r="AG7" s="241"/>
      <c r="AH7" s="241"/>
      <c r="AI7" s="241"/>
      <c r="AJ7" s="241"/>
      <c r="AK7" s="241">
        <v>3</v>
      </c>
      <c r="AL7" s="241"/>
      <c r="AM7" s="241"/>
      <c r="AN7" s="241"/>
      <c r="AO7" s="241"/>
      <c r="AP7" s="241"/>
      <c r="AQ7" s="241"/>
      <c r="AR7" s="241"/>
      <c r="AS7" s="241"/>
      <c r="AT7" s="241">
        <v>4</v>
      </c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>
        <v>5</v>
      </c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>
        <v>5</v>
      </c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2">
        <v>6</v>
      </c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</row>
    <row r="8" spans="1:107" s="11" customFormat="1" ht="18" customHeight="1">
      <c r="A8" s="10"/>
      <c r="B8" s="243" t="s">
        <v>8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4" t="s">
        <v>9</v>
      </c>
      <c r="AF8" s="244"/>
      <c r="AG8" s="244"/>
      <c r="AH8" s="244"/>
      <c r="AI8" s="244"/>
      <c r="AJ8" s="244"/>
      <c r="AK8" s="245" t="s">
        <v>104</v>
      </c>
      <c r="AL8" s="245"/>
      <c r="AM8" s="245"/>
      <c r="AN8" s="245"/>
      <c r="AO8" s="245"/>
      <c r="AP8" s="245"/>
      <c r="AQ8" s="245"/>
      <c r="AR8" s="245"/>
      <c r="AS8" s="245"/>
      <c r="AT8" s="246">
        <f>SUM(AT10:BJ41)+AT43+AT42</f>
        <v>10809683.309999999</v>
      </c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 t="e">
        <f>SUM(#REF!+#REF!+#REF!+#REF!+#REF!+#REF!+#REF!+#REF!)</f>
        <v>#REF!</v>
      </c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>
        <f>SUM(BW10:CG41)+BW43+BW42</f>
        <v>8308169.25</v>
      </c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50">
        <f>AT8-BW8</f>
        <v>2501514.0599999987</v>
      </c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</row>
    <row r="9" spans="1:107" ht="14.25" customHeight="1">
      <c r="A9" s="12"/>
      <c r="B9" s="247" t="s">
        <v>105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8"/>
      <c r="AF9" s="248"/>
      <c r="AG9" s="248"/>
      <c r="AH9" s="248"/>
      <c r="AI9" s="248"/>
      <c r="AJ9" s="248"/>
      <c r="AK9" s="249"/>
      <c r="AL9" s="249"/>
      <c r="AM9" s="249"/>
      <c r="AN9" s="249"/>
      <c r="AO9" s="249"/>
      <c r="AP9" s="249"/>
      <c r="AQ9" s="249"/>
      <c r="AR9" s="249"/>
      <c r="AS9" s="249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</row>
    <row r="10" spans="1:107" ht="158.25" customHeight="1">
      <c r="A10" s="14"/>
      <c r="B10" s="229" t="s">
        <v>22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1" t="s">
        <v>9</v>
      </c>
      <c r="AF10" s="221"/>
      <c r="AG10" s="221"/>
      <c r="AH10" s="221"/>
      <c r="AI10" s="221"/>
      <c r="AJ10" s="221"/>
      <c r="AK10" s="226" t="s">
        <v>21</v>
      </c>
      <c r="AL10" s="226"/>
      <c r="AM10" s="226"/>
      <c r="AN10" s="226"/>
      <c r="AO10" s="226"/>
      <c r="AP10" s="226"/>
      <c r="AQ10" s="226"/>
      <c r="AR10" s="226"/>
      <c r="AS10" s="226"/>
      <c r="AT10" s="223">
        <v>3595000</v>
      </c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>
        <v>312100</v>
      </c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>
        <v>2823315.99</v>
      </c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>
        <f>AT10-BW10</f>
        <v>771684.0099999998</v>
      </c>
      <c r="CI10" s="223"/>
      <c r="CJ10" s="223"/>
      <c r="CK10" s="223"/>
      <c r="CL10" s="223"/>
      <c r="CM10" s="223"/>
      <c r="CN10" s="223"/>
      <c r="CO10" s="223"/>
      <c r="CP10" s="223"/>
      <c r="CQ10" s="223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</row>
    <row r="11" ht="11.25" hidden="1"/>
    <row r="12" spans="1:107" ht="161.25" customHeight="1">
      <c r="A12" s="14"/>
      <c r="B12" s="229" t="s">
        <v>24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1" t="s">
        <v>9</v>
      </c>
      <c r="AF12" s="221"/>
      <c r="AG12" s="221"/>
      <c r="AH12" s="221"/>
      <c r="AI12" s="221"/>
      <c r="AJ12" s="221"/>
      <c r="AK12" s="226" t="s">
        <v>23</v>
      </c>
      <c r="AL12" s="226"/>
      <c r="AM12" s="226"/>
      <c r="AN12" s="226"/>
      <c r="AO12" s="226"/>
      <c r="AP12" s="226"/>
      <c r="AQ12" s="226"/>
      <c r="AR12" s="226"/>
      <c r="AS12" s="226"/>
      <c r="AT12" s="223">
        <v>257500</v>
      </c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>
        <v>69500</v>
      </c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>
        <v>194356.8</v>
      </c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>
        <f>AT12-BW12</f>
        <v>63143.20000000001</v>
      </c>
      <c r="CI12" s="223"/>
      <c r="CJ12" s="223"/>
      <c r="CK12" s="223"/>
      <c r="CL12" s="223"/>
      <c r="CM12" s="223"/>
      <c r="CN12" s="223"/>
      <c r="CO12" s="223"/>
      <c r="CP12" s="223"/>
      <c r="CQ12" s="223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</row>
    <row r="13" spans="1:107" ht="176.25" customHeight="1">
      <c r="A13" s="14"/>
      <c r="B13" s="229" t="s">
        <v>198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1" t="s">
        <v>9</v>
      </c>
      <c r="AF13" s="221"/>
      <c r="AG13" s="221"/>
      <c r="AH13" s="221"/>
      <c r="AI13" s="221"/>
      <c r="AJ13" s="221"/>
      <c r="AK13" s="226" t="s">
        <v>25</v>
      </c>
      <c r="AL13" s="226"/>
      <c r="AM13" s="226"/>
      <c r="AN13" s="226"/>
      <c r="AO13" s="226"/>
      <c r="AP13" s="226"/>
      <c r="AQ13" s="226"/>
      <c r="AR13" s="226"/>
      <c r="AS13" s="226"/>
      <c r="AT13" s="223">
        <v>1022500</v>
      </c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>
        <v>69500</v>
      </c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>
        <v>709942.32</v>
      </c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>
        <f aca="true" t="shared" si="0" ref="CH13:CH18">AT13-BW13</f>
        <v>312557.68000000005</v>
      </c>
      <c r="CI13" s="223"/>
      <c r="CJ13" s="223"/>
      <c r="CK13" s="223"/>
      <c r="CL13" s="223"/>
      <c r="CM13" s="223"/>
      <c r="CN13" s="223"/>
      <c r="CO13" s="223"/>
      <c r="CP13" s="223"/>
      <c r="CQ13" s="223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</row>
    <row r="14" spans="1:107" s="5" customFormat="1" ht="126.75" customHeight="1">
      <c r="A14" s="15"/>
      <c r="B14" s="230" t="s">
        <v>201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21" t="s">
        <v>9</v>
      </c>
      <c r="AF14" s="221"/>
      <c r="AG14" s="221"/>
      <c r="AH14" s="221"/>
      <c r="AI14" s="221"/>
      <c r="AJ14" s="221"/>
      <c r="AK14" s="226" t="s">
        <v>26</v>
      </c>
      <c r="AL14" s="226"/>
      <c r="AM14" s="226"/>
      <c r="AN14" s="226"/>
      <c r="AO14" s="226"/>
      <c r="AP14" s="226"/>
      <c r="AQ14" s="226"/>
      <c r="AR14" s="226"/>
      <c r="AS14" s="226"/>
      <c r="AT14" s="223">
        <v>617600</v>
      </c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>
        <v>15000</v>
      </c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>
        <v>416316.11</v>
      </c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>
        <f t="shared" si="0"/>
        <v>201283.89</v>
      </c>
      <c r="CI14" s="223"/>
      <c r="CJ14" s="223"/>
      <c r="CK14" s="223"/>
      <c r="CL14" s="223"/>
      <c r="CM14" s="223"/>
      <c r="CN14" s="223"/>
      <c r="CO14" s="223"/>
      <c r="CP14" s="223"/>
      <c r="CQ14" s="223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</row>
    <row r="15" spans="1:107" s="5" customFormat="1" ht="102.75" customHeight="1">
      <c r="A15" s="15"/>
      <c r="B15" s="230" t="s">
        <v>229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21" t="s">
        <v>9</v>
      </c>
      <c r="AF15" s="221"/>
      <c r="AG15" s="221"/>
      <c r="AH15" s="221"/>
      <c r="AI15" s="221"/>
      <c r="AJ15" s="221"/>
      <c r="AK15" s="226" t="s">
        <v>228</v>
      </c>
      <c r="AL15" s="226"/>
      <c r="AM15" s="226"/>
      <c r="AN15" s="226"/>
      <c r="AO15" s="226"/>
      <c r="AP15" s="226"/>
      <c r="AQ15" s="226"/>
      <c r="AR15" s="226"/>
      <c r="AS15" s="226"/>
      <c r="AT15" s="223">
        <v>35000</v>
      </c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>
        <v>15000</v>
      </c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>
        <v>22888.69</v>
      </c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>
        <f t="shared" si="0"/>
        <v>12111.310000000001</v>
      </c>
      <c r="CI15" s="223"/>
      <c r="CJ15" s="223"/>
      <c r="CK15" s="223"/>
      <c r="CL15" s="223"/>
      <c r="CM15" s="223"/>
      <c r="CN15" s="223"/>
      <c r="CO15" s="223"/>
      <c r="CP15" s="223"/>
      <c r="CQ15" s="223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</row>
    <row r="16" spans="1:107" ht="118.5" customHeight="1">
      <c r="A16" s="14"/>
      <c r="B16" s="230" t="s">
        <v>28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21" t="s">
        <v>9</v>
      </c>
      <c r="AF16" s="221"/>
      <c r="AG16" s="221"/>
      <c r="AH16" s="221"/>
      <c r="AI16" s="221"/>
      <c r="AJ16" s="221"/>
      <c r="AK16" s="226" t="s">
        <v>27</v>
      </c>
      <c r="AL16" s="226"/>
      <c r="AM16" s="226"/>
      <c r="AN16" s="226"/>
      <c r="AO16" s="226"/>
      <c r="AP16" s="226"/>
      <c r="AQ16" s="226"/>
      <c r="AR16" s="226"/>
      <c r="AS16" s="226"/>
      <c r="AT16" s="227">
        <v>241000</v>
      </c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17"/>
      <c r="BH16" s="17"/>
      <c r="BI16" s="17"/>
      <c r="BJ16" s="17"/>
      <c r="BK16" s="223">
        <v>88000</v>
      </c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>
        <v>236365</v>
      </c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>
        <f t="shared" si="0"/>
        <v>4635</v>
      </c>
      <c r="CI16" s="223"/>
      <c r="CJ16" s="223"/>
      <c r="CK16" s="223"/>
      <c r="CL16" s="223"/>
      <c r="CM16" s="223"/>
      <c r="CN16" s="223"/>
      <c r="CO16" s="223"/>
      <c r="CP16" s="223"/>
      <c r="CQ16" s="223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18"/>
    </row>
    <row r="17" spans="1:107" ht="118.5" customHeight="1">
      <c r="A17" s="14"/>
      <c r="B17" s="230" t="s">
        <v>30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21" t="s">
        <v>9</v>
      </c>
      <c r="AF17" s="221"/>
      <c r="AG17" s="221"/>
      <c r="AH17" s="221"/>
      <c r="AI17" s="221"/>
      <c r="AJ17" s="221"/>
      <c r="AK17" s="226" t="s">
        <v>29</v>
      </c>
      <c r="AL17" s="226"/>
      <c r="AM17" s="226"/>
      <c r="AN17" s="226"/>
      <c r="AO17" s="226"/>
      <c r="AP17" s="226"/>
      <c r="AQ17" s="226"/>
      <c r="AR17" s="226"/>
      <c r="AS17" s="226"/>
      <c r="AT17" s="227">
        <v>3000</v>
      </c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17"/>
      <c r="BH17" s="17"/>
      <c r="BI17" s="17"/>
      <c r="BJ17" s="17"/>
      <c r="BK17" s="223">
        <v>88000</v>
      </c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>
        <v>1568</v>
      </c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>
        <f t="shared" si="0"/>
        <v>1432</v>
      </c>
      <c r="CI17" s="223"/>
      <c r="CJ17" s="223"/>
      <c r="CK17" s="223"/>
      <c r="CL17" s="223"/>
      <c r="CM17" s="223"/>
      <c r="CN17" s="223"/>
      <c r="CO17" s="223"/>
      <c r="CP17" s="223"/>
      <c r="CQ17" s="223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18"/>
    </row>
    <row r="18" spans="1:107" ht="118.5" customHeight="1">
      <c r="A18" s="14"/>
      <c r="B18" s="230" t="s">
        <v>30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21" t="s">
        <v>9</v>
      </c>
      <c r="AF18" s="221"/>
      <c r="AG18" s="221"/>
      <c r="AH18" s="221"/>
      <c r="AI18" s="221"/>
      <c r="AJ18" s="221"/>
      <c r="AK18" s="226" t="s">
        <v>178</v>
      </c>
      <c r="AL18" s="226"/>
      <c r="AM18" s="226"/>
      <c r="AN18" s="226"/>
      <c r="AO18" s="226"/>
      <c r="AP18" s="226"/>
      <c r="AQ18" s="226"/>
      <c r="AR18" s="226"/>
      <c r="AS18" s="226"/>
      <c r="AT18" s="227">
        <v>16000</v>
      </c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17"/>
      <c r="BH18" s="17"/>
      <c r="BI18" s="17"/>
      <c r="BJ18" s="17"/>
      <c r="BK18" s="223">
        <v>88000</v>
      </c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>
        <v>15899.04</v>
      </c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>
        <f t="shared" si="0"/>
        <v>100.95999999999913</v>
      </c>
      <c r="CI18" s="223"/>
      <c r="CJ18" s="223"/>
      <c r="CK18" s="223"/>
      <c r="CL18" s="223"/>
      <c r="CM18" s="223"/>
      <c r="CN18" s="223"/>
      <c r="CO18" s="223"/>
      <c r="CP18" s="223"/>
      <c r="CQ18" s="223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18"/>
    </row>
    <row r="19" spans="1:107" ht="160.5" customHeight="1">
      <c r="A19" s="14"/>
      <c r="B19" s="228" t="s">
        <v>202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1" t="s">
        <v>9</v>
      </c>
      <c r="AF19" s="221"/>
      <c r="AG19" s="221"/>
      <c r="AH19" s="221"/>
      <c r="AI19" s="221"/>
      <c r="AJ19" s="221"/>
      <c r="AK19" s="226" t="s">
        <v>31</v>
      </c>
      <c r="AL19" s="226"/>
      <c r="AM19" s="226"/>
      <c r="AN19" s="226"/>
      <c r="AO19" s="226"/>
      <c r="AP19" s="226"/>
      <c r="AQ19" s="226"/>
      <c r="AR19" s="226"/>
      <c r="AS19" s="226"/>
      <c r="AT19" s="227">
        <v>200</v>
      </c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17"/>
      <c r="BH19" s="17"/>
      <c r="BI19" s="17"/>
      <c r="BJ19" s="17"/>
      <c r="BK19" s="223">
        <v>88000</v>
      </c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>
        <v>200</v>
      </c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 t="s">
        <v>120</v>
      </c>
      <c r="CI19" s="223"/>
      <c r="CJ19" s="223"/>
      <c r="CK19" s="223"/>
      <c r="CL19" s="223"/>
      <c r="CM19" s="223"/>
      <c r="CN19" s="223"/>
      <c r="CO19" s="223"/>
      <c r="CP19" s="223"/>
      <c r="CQ19" s="223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18"/>
    </row>
    <row r="20" spans="1:107" ht="91.5" customHeight="1">
      <c r="A20" s="14"/>
      <c r="B20" s="231" t="s">
        <v>226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21" t="s">
        <v>9</v>
      </c>
      <c r="AF20" s="221"/>
      <c r="AG20" s="221"/>
      <c r="AH20" s="221"/>
      <c r="AI20" s="221"/>
      <c r="AJ20" s="221"/>
      <c r="AK20" s="251" t="s">
        <v>225</v>
      </c>
      <c r="AL20" s="251"/>
      <c r="AM20" s="251"/>
      <c r="AN20" s="251"/>
      <c r="AO20" s="251"/>
      <c r="AP20" s="251"/>
      <c r="AQ20" s="251"/>
      <c r="AR20" s="251"/>
      <c r="AS20" s="251"/>
      <c r="AT20" s="227">
        <v>229200</v>
      </c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17"/>
      <c r="BH20" s="17"/>
      <c r="BI20" s="17"/>
      <c r="BJ20" s="17"/>
      <c r="BK20" s="223">
        <v>0</v>
      </c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13"/>
      <c r="BW20" s="223">
        <v>222295.32</v>
      </c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>
        <f>AT20-BW20</f>
        <v>6904.679999999993</v>
      </c>
      <c r="CI20" s="223"/>
      <c r="CJ20" s="223"/>
      <c r="CK20" s="223"/>
      <c r="CL20" s="223"/>
      <c r="CM20" s="223"/>
      <c r="CN20" s="223"/>
      <c r="CO20" s="223"/>
      <c r="CP20" s="223"/>
      <c r="CQ20" s="223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18"/>
    </row>
    <row r="21" spans="1:107" ht="107.25" customHeight="1">
      <c r="A21" s="14"/>
      <c r="B21" s="231" t="s">
        <v>33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21" t="s">
        <v>9</v>
      </c>
      <c r="AF21" s="221"/>
      <c r="AG21" s="221"/>
      <c r="AH21" s="221"/>
      <c r="AI21" s="221"/>
      <c r="AJ21" s="221"/>
      <c r="AK21" s="251" t="s">
        <v>32</v>
      </c>
      <c r="AL21" s="251"/>
      <c r="AM21" s="251"/>
      <c r="AN21" s="251"/>
      <c r="AO21" s="251"/>
      <c r="AP21" s="251"/>
      <c r="AQ21" s="251"/>
      <c r="AR21" s="251"/>
      <c r="AS21" s="251"/>
      <c r="AT21" s="227">
        <v>30000</v>
      </c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17"/>
      <c r="BH21" s="17"/>
      <c r="BI21" s="17"/>
      <c r="BJ21" s="17"/>
      <c r="BK21" s="223">
        <v>0</v>
      </c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13"/>
      <c r="BW21" s="223" t="s">
        <v>120</v>
      </c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>
        <f>AT21</f>
        <v>30000</v>
      </c>
      <c r="CI21" s="223"/>
      <c r="CJ21" s="223"/>
      <c r="CK21" s="223"/>
      <c r="CL21" s="223"/>
      <c r="CM21" s="223"/>
      <c r="CN21" s="223"/>
      <c r="CO21" s="223"/>
      <c r="CP21" s="223"/>
      <c r="CQ21" s="223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18"/>
    </row>
    <row r="22" spans="1:107" ht="189" customHeight="1">
      <c r="A22" s="14"/>
      <c r="B22" s="229" t="s">
        <v>176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1" t="s">
        <v>9</v>
      </c>
      <c r="AF22" s="221"/>
      <c r="AG22" s="221"/>
      <c r="AH22" s="221"/>
      <c r="AI22" s="221"/>
      <c r="AJ22" s="221"/>
      <c r="AK22" s="226" t="s">
        <v>180</v>
      </c>
      <c r="AL22" s="226"/>
      <c r="AM22" s="226"/>
      <c r="AN22" s="226"/>
      <c r="AO22" s="226"/>
      <c r="AP22" s="226"/>
      <c r="AQ22" s="226"/>
      <c r="AR22" s="226"/>
      <c r="AS22" s="226"/>
      <c r="AT22" s="223">
        <v>20000</v>
      </c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>
        <v>28000</v>
      </c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>
        <v>20000</v>
      </c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 t="s">
        <v>120</v>
      </c>
      <c r="CI22" s="223"/>
      <c r="CJ22" s="223"/>
      <c r="CK22" s="223"/>
      <c r="CL22" s="223"/>
      <c r="CM22" s="223"/>
      <c r="CN22" s="223"/>
      <c r="CO22" s="223"/>
      <c r="CP22" s="223"/>
      <c r="CQ22" s="223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</row>
    <row r="23" spans="1:107" s="5" customFormat="1" ht="113.25" customHeight="1">
      <c r="A23" s="15" t="s">
        <v>10</v>
      </c>
      <c r="B23" s="231" t="s">
        <v>203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21" t="s">
        <v>9</v>
      </c>
      <c r="AF23" s="221"/>
      <c r="AG23" s="221"/>
      <c r="AH23" s="221"/>
      <c r="AI23" s="221"/>
      <c r="AJ23" s="221"/>
      <c r="AK23" s="226" t="s">
        <v>34</v>
      </c>
      <c r="AL23" s="226"/>
      <c r="AM23" s="226"/>
      <c r="AN23" s="226"/>
      <c r="AO23" s="226"/>
      <c r="AP23" s="226"/>
      <c r="AQ23" s="226"/>
      <c r="AR23" s="226"/>
      <c r="AS23" s="226"/>
      <c r="AT23" s="234">
        <v>30000</v>
      </c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19"/>
      <c r="BH23" s="19"/>
      <c r="BI23" s="19"/>
      <c r="BJ23" s="19"/>
      <c r="BK23" s="223">
        <v>0</v>
      </c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13"/>
      <c r="BW23" s="223">
        <v>28184.54</v>
      </c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>
        <f>AT23-BW23</f>
        <v>1815.4599999999991</v>
      </c>
      <c r="CI23" s="223"/>
      <c r="CJ23" s="223"/>
      <c r="CK23" s="223"/>
      <c r="CL23" s="223"/>
      <c r="CM23" s="223"/>
      <c r="CN23" s="223"/>
      <c r="CO23" s="223"/>
      <c r="CP23" s="223"/>
      <c r="CQ23" s="223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0"/>
    </row>
    <row r="24" spans="1:107" s="5" customFormat="1" ht="129" customHeight="1">
      <c r="A24" s="15" t="s">
        <v>10</v>
      </c>
      <c r="B24" s="231" t="s">
        <v>204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21" t="s">
        <v>9</v>
      </c>
      <c r="AF24" s="221"/>
      <c r="AG24" s="221"/>
      <c r="AH24" s="221"/>
      <c r="AI24" s="221"/>
      <c r="AJ24" s="221"/>
      <c r="AK24" s="226" t="s">
        <v>35</v>
      </c>
      <c r="AL24" s="226"/>
      <c r="AM24" s="226"/>
      <c r="AN24" s="226"/>
      <c r="AO24" s="226"/>
      <c r="AP24" s="226"/>
      <c r="AQ24" s="226"/>
      <c r="AR24" s="226"/>
      <c r="AS24" s="226"/>
      <c r="AT24" s="234">
        <v>10000</v>
      </c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19"/>
      <c r="BH24" s="19"/>
      <c r="BI24" s="19"/>
      <c r="BJ24" s="19"/>
      <c r="BK24" s="223">
        <v>0</v>
      </c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13"/>
      <c r="BW24" s="223" t="s">
        <v>120</v>
      </c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>
        <f aca="true" t="shared" si="1" ref="CH24:CH30">AT24</f>
        <v>10000</v>
      </c>
      <c r="CI24" s="223"/>
      <c r="CJ24" s="223"/>
      <c r="CK24" s="223"/>
      <c r="CL24" s="223"/>
      <c r="CM24" s="223"/>
      <c r="CN24" s="223"/>
      <c r="CO24" s="223"/>
      <c r="CP24" s="223"/>
      <c r="CQ24" s="223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0"/>
    </row>
    <row r="25" spans="1:107" s="5" customFormat="1" ht="92.25" customHeight="1">
      <c r="A25" s="15"/>
      <c r="B25" s="231" t="s">
        <v>199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3"/>
      <c r="AE25" s="221" t="s">
        <v>9</v>
      </c>
      <c r="AF25" s="221"/>
      <c r="AG25" s="221"/>
      <c r="AH25" s="221"/>
      <c r="AI25" s="221"/>
      <c r="AJ25" s="221"/>
      <c r="AK25" s="226" t="s">
        <v>36</v>
      </c>
      <c r="AL25" s="226"/>
      <c r="AM25" s="226"/>
      <c r="AN25" s="226"/>
      <c r="AO25" s="226"/>
      <c r="AP25" s="226"/>
      <c r="AQ25" s="226"/>
      <c r="AR25" s="226"/>
      <c r="AS25" s="226"/>
      <c r="AT25" s="234">
        <v>10000</v>
      </c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19"/>
      <c r="BH25" s="19"/>
      <c r="BI25" s="19"/>
      <c r="BJ25" s="19"/>
      <c r="BK25" s="223">
        <v>0</v>
      </c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13"/>
      <c r="BW25" s="223" t="s">
        <v>120</v>
      </c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>
        <f t="shared" si="1"/>
        <v>10000</v>
      </c>
      <c r="CI25" s="223"/>
      <c r="CJ25" s="223"/>
      <c r="CK25" s="223"/>
      <c r="CL25" s="223"/>
      <c r="CM25" s="223"/>
      <c r="CN25" s="223"/>
      <c r="CO25" s="223"/>
      <c r="CP25" s="223"/>
      <c r="CQ25" s="223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20"/>
    </row>
    <row r="26" spans="1:107" ht="126" customHeight="1">
      <c r="A26" s="14"/>
      <c r="B26" s="252" t="s">
        <v>38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21" t="s">
        <v>9</v>
      </c>
      <c r="AF26" s="221"/>
      <c r="AG26" s="221"/>
      <c r="AH26" s="221"/>
      <c r="AI26" s="221"/>
      <c r="AJ26" s="221"/>
      <c r="AK26" s="251" t="s">
        <v>37</v>
      </c>
      <c r="AL26" s="251"/>
      <c r="AM26" s="251"/>
      <c r="AN26" s="251"/>
      <c r="AO26" s="251"/>
      <c r="AP26" s="251"/>
      <c r="AQ26" s="251"/>
      <c r="AR26" s="251"/>
      <c r="AS26" s="251"/>
      <c r="AT26" s="234">
        <v>64000</v>
      </c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1"/>
      <c r="BI26" s="21"/>
      <c r="BJ26" s="22"/>
      <c r="BK26" s="223">
        <v>22600</v>
      </c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>
        <v>26118.35</v>
      </c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17">
        <f>AT26-BW26</f>
        <v>37881.65</v>
      </c>
      <c r="CI26" s="217"/>
      <c r="CJ26" s="217"/>
      <c r="CK26" s="217"/>
      <c r="CL26" s="217"/>
      <c r="CM26" s="217"/>
      <c r="CN26" s="217"/>
      <c r="CO26" s="217"/>
      <c r="CP26" s="217"/>
      <c r="CQ26" s="217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"/>
    </row>
    <row r="27" spans="1:107" ht="147" customHeight="1">
      <c r="A27" s="14"/>
      <c r="B27" s="252" t="s">
        <v>200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21" t="s">
        <v>9</v>
      </c>
      <c r="AF27" s="221"/>
      <c r="AG27" s="221"/>
      <c r="AH27" s="221"/>
      <c r="AI27" s="221"/>
      <c r="AJ27" s="221"/>
      <c r="AK27" s="251" t="s">
        <v>39</v>
      </c>
      <c r="AL27" s="251"/>
      <c r="AM27" s="251"/>
      <c r="AN27" s="251"/>
      <c r="AO27" s="251"/>
      <c r="AP27" s="251"/>
      <c r="AQ27" s="251"/>
      <c r="AR27" s="251"/>
      <c r="AS27" s="251"/>
      <c r="AT27" s="234">
        <v>20000</v>
      </c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1"/>
      <c r="BI27" s="21"/>
      <c r="BJ27" s="22"/>
      <c r="BK27" s="223">
        <v>22600</v>
      </c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>
        <v>7143.08</v>
      </c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17">
        <f>AT27-BW27</f>
        <v>12856.92</v>
      </c>
      <c r="CI27" s="217"/>
      <c r="CJ27" s="217"/>
      <c r="CK27" s="217"/>
      <c r="CL27" s="217"/>
      <c r="CM27" s="217"/>
      <c r="CN27" s="217"/>
      <c r="CO27" s="217"/>
      <c r="CP27" s="217"/>
      <c r="CQ27" s="217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"/>
    </row>
    <row r="28" spans="1:107" ht="102" customHeight="1">
      <c r="A28" s="14"/>
      <c r="B28" s="252" t="s">
        <v>205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21" t="s">
        <v>9</v>
      </c>
      <c r="AF28" s="221"/>
      <c r="AG28" s="221"/>
      <c r="AH28" s="221"/>
      <c r="AI28" s="221"/>
      <c r="AJ28" s="221"/>
      <c r="AK28" s="251" t="s">
        <v>40</v>
      </c>
      <c r="AL28" s="251"/>
      <c r="AM28" s="251"/>
      <c r="AN28" s="251"/>
      <c r="AO28" s="251"/>
      <c r="AP28" s="251"/>
      <c r="AQ28" s="251"/>
      <c r="AR28" s="251"/>
      <c r="AS28" s="251"/>
      <c r="AT28" s="234">
        <v>12100</v>
      </c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1"/>
      <c r="BI28" s="21"/>
      <c r="BJ28" s="22"/>
      <c r="BK28" s="223">
        <v>22600</v>
      </c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 t="s">
        <v>120</v>
      </c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17">
        <f t="shared" si="1"/>
        <v>12100</v>
      </c>
      <c r="CI28" s="217"/>
      <c r="CJ28" s="217"/>
      <c r="CK28" s="217"/>
      <c r="CL28" s="217"/>
      <c r="CM28" s="217"/>
      <c r="CN28" s="217"/>
      <c r="CO28" s="217"/>
      <c r="CP28" s="217"/>
      <c r="CQ28" s="217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"/>
    </row>
    <row r="29" spans="1:256" s="32" customFormat="1" ht="141.75" customHeight="1">
      <c r="A29" s="28"/>
      <c r="B29" s="253" t="s">
        <v>216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4" t="s">
        <v>9</v>
      </c>
      <c r="AF29" s="254"/>
      <c r="AG29" s="254"/>
      <c r="AH29" s="254"/>
      <c r="AI29" s="254"/>
      <c r="AJ29" s="254"/>
      <c r="AK29" s="251" t="s">
        <v>222</v>
      </c>
      <c r="AL29" s="251"/>
      <c r="AM29" s="251"/>
      <c r="AN29" s="251"/>
      <c r="AO29" s="251"/>
      <c r="AP29" s="251"/>
      <c r="AQ29" s="251"/>
      <c r="AR29" s="251"/>
      <c r="AS29" s="251"/>
      <c r="AT29" s="255">
        <v>1000</v>
      </c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9"/>
      <c r="BH29" s="25"/>
      <c r="BI29" s="25"/>
      <c r="BJ29" s="26"/>
      <c r="BK29" s="255">
        <v>150000</v>
      </c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6"/>
      <c r="BW29" s="223" t="s">
        <v>120</v>
      </c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17">
        <f t="shared" si="1"/>
        <v>1000</v>
      </c>
      <c r="CI29" s="217"/>
      <c r="CJ29" s="217"/>
      <c r="CK29" s="217"/>
      <c r="CL29" s="217"/>
      <c r="CM29" s="217"/>
      <c r="CN29" s="217"/>
      <c r="CO29" s="217"/>
      <c r="CP29" s="217"/>
      <c r="CQ29" s="217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7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GC29" s="33"/>
      <c r="GR29" s="34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107" s="5" customFormat="1" ht="157.5" customHeight="1">
      <c r="A30" s="15"/>
      <c r="B30" s="228" t="s">
        <v>42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1" t="s">
        <v>9</v>
      </c>
      <c r="AF30" s="221"/>
      <c r="AG30" s="221"/>
      <c r="AH30" s="221"/>
      <c r="AI30" s="221"/>
      <c r="AJ30" s="221"/>
      <c r="AK30" s="226" t="s">
        <v>41</v>
      </c>
      <c r="AL30" s="226"/>
      <c r="AM30" s="226"/>
      <c r="AN30" s="226"/>
      <c r="AO30" s="226"/>
      <c r="AP30" s="226"/>
      <c r="AQ30" s="226"/>
      <c r="AR30" s="226"/>
      <c r="AS30" s="226"/>
      <c r="AT30" s="234">
        <v>20000</v>
      </c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1"/>
      <c r="BI30" s="21"/>
      <c r="BJ30" s="22"/>
      <c r="BK30" s="223">
        <v>22600</v>
      </c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 t="s">
        <v>120</v>
      </c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17">
        <f t="shared" si="1"/>
        <v>20000</v>
      </c>
      <c r="CI30" s="217"/>
      <c r="CJ30" s="217"/>
      <c r="CK30" s="217"/>
      <c r="CL30" s="217"/>
      <c r="CM30" s="217"/>
      <c r="CN30" s="217"/>
      <c r="CO30" s="217"/>
      <c r="CP30" s="217"/>
      <c r="CQ30" s="217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"/>
    </row>
    <row r="31" spans="1:256" s="32" customFormat="1" ht="108" customHeight="1">
      <c r="A31" s="28"/>
      <c r="B31" s="253" t="s">
        <v>230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4" t="s">
        <v>9</v>
      </c>
      <c r="AF31" s="254"/>
      <c r="AG31" s="254"/>
      <c r="AH31" s="254"/>
      <c r="AI31" s="254"/>
      <c r="AJ31" s="254"/>
      <c r="AK31" s="251" t="s">
        <v>227</v>
      </c>
      <c r="AL31" s="251"/>
      <c r="AM31" s="251"/>
      <c r="AN31" s="251"/>
      <c r="AO31" s="251"/>
      <c r="AP31" s="251"/>
      <c r="AQ31" s="251"/>
      <c r="AR31" s="251"/>
      <c r="AS31" s="251"/>
      <c r="AT31" s="255">
        <v>406200</v>
      </c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9"/>
      <c r="BH31" s="25"/>
      <c r="BI31" s="25"/>
      <c r="BJ31" s="26"/>
      <c r="BK31" s="255">
        <v>150000</v>
      </c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6"/>
      <c r="BW31" s="223">
        <v>286015.83</v>
      </c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17">
        <f>AT31-BW31</f>
        <v>120184.16999999998</v>
      </c>
      <c r="CI31" s="217"/>
      <c r="CJ31" s="217"/>
      <c r="CK31" s="217"/>
      <c r="CL31" s="217"/>
      <c r="CM31" s="217"/>
      <c r="CN31" s="217"/>
      <c r="CO31" s="217"/>
      <c r="CP31" s="217"/>
      <c r="CQ31" s="217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7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GC31" s="33"/>
      <c r="GR31" s="34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7" customFormat="1" ht="125.25" customHeight="1">
      <c r="A32" s="28"/>
      <c r="B32" s="253" t="s">
        <v>206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4" t="s">
        <v>9</v>
      </c>
      <c r="AF32" s="254"/>
      <c r="AG32" s="254"/>
      <c r="AH32" s="254"/>
      <c r="AI32" s="254"/>
      <c r="AJ32" s="254"/>
      <c r="AK32" s="251" t="s">
        <v>11</v>
      </c>
      <c r="AL32" s="251"/>
      <c r="AM32" s="251"/>
      <c r="AN32" s="251"/>
      <c r="AO32" s="251"/>
      <c r="AP32" s="251"/>
      <c r="AQ32" s="251"/>
      <c r="AR32" s="251"/>
      <c r="AS32" s="251"/>
      <c r="AT32" s="255">
        <v>139800</v>
      </c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9"/>
      <c r="BH32" s="25"/>
      <c r="BI32" s="25"/>
      <c r="BJ32" s="26"/>
      <c r="BK32" s="255">
        <v>2000</v>
      </c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6"/>
      <c r="BW32" s="223" t="s">
        <v>120</v>
      </c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17">
        <f>AT32</f>
        <v>139800</v>
      </c>
      <c r="CI32" s="217"/>
      <c r="CJ32" s="217"/>
      <c r="CK32" s="217"/>
      <c r="CL32" s="217"/>
      <c r="CM32" s="217"/>
      <c r="CN32" s="217"/>
      <c r="CO32" s="217"/>
      <c r="CP32" s="217"/>
      <c r="CQ32" s="217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7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GC32" s="38"/>
      <c r="GR32" s="39"/>
      <c r="HX32" s="32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7" customFormat="1" ht="126" customHeight="1">
      <c r="A33" s="28"/>
      <c r="B33" s="253" t="s">
        <v>207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4" t="s">
        <v>9</v>
      </c>
      <c r="AF33" s="254"/>
      <c r="AG33" s="254"/>
      <c r="AH33" s="254"/>
      <c r="AI33" s="254"/>
      <c r="AJ33" s="254"/>
      <c r="AK33" s="251" t="s">
        <v>12</v>
      </c>
      <c r="AL33" s="251"/>
      <c r="AM33" s="251"/>
      <c r="AN33" s="251"/>
      <c r="AO33" s="251"/>
      <c r="AP33" s="251"/>
      <c r="AQ33" s="251"/>
      <c r="AR33" s="251"/>
      <c r="AS33" s="251"/>
      <c r="AT33" s="255">
        <v>59000</v>
      </c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9"/>
      <c r="BH33" s="25"/>
      <c r="BI33" s="25"/>
      <c r="BJ33" s="26"/>
      <c r="BK33" s="255">
        <v>2000</v>
      </c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6"/>
      <c r="BW33" s="223">
        <v>24991.2</v>
      </c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17">
        <f>AT33-BW33</f>
        <v>34008.8</v>
      </c>
      <c r="CI33" s="217"/>
      <c r="CJ33" s="217"/>
      <c r="CK33" s="217"/>
      <c r="CL33" s="217"/>
      <c r="CM33" s="217"/>
      <c r="CN33" s="217"/>
      <c r="CO33" s="217"/>
      <c r="CP33" s="217"/>
      <c r="CQ33" s="217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7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GC33" s="38"/>
      <c r="GR33" s="39"/>
      <c r="HX33" s="32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7" customFormat="1" ht="123.75" customHeight="1">
      <c r="A34" s="28"/>
      <c r="B34" s="253" t="s">
        <v>208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4" t="s">
        <v>9</v>
      </c>
      <c r="AF34" s="254"/>
      <c r="AG34" s="254"/>
      <c r="AH34" s="254"/>
      <c r="AI34" s="254"/>
      <c r="AJ34" s="254"/>
      <c r="AK34" s="251" t="s">
        <v>13</v>
      </c>
      <c r="AL34" s="251"/>
      <c r="AM34" s="251"/>
      <c r="AN34" s="251"/>
      <c r="AO34" s="251"/>
      <c r="AP34" s="251"/>
      <c r="AQ34" s="251"/>
      <c r="AR34" s="251"/>
      <c r="AS34" s="251"/>
      <c r="AT34" s="255">
        <v>156183.31</v>
      </c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9"/>
      <c r="BH34" s="25"/>
      <c r="BI34" s="25"/>
      <c r="BJ34" s="26"/>
      <c r="BK34" s="255">
        <v>2000</v>
      </c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6"/>
      <c r="BW34" s="223">
        <v>112207.09</v>
      </c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17">
        <f>AT34-BW34</f>
        <v>43976.22</v>
      </c>
      <c r="CI34" s="217"/>
      <c r="CJ34" s="217"/>
      <c r="CK34" s="217"/>
      <c r="CL34" s="217"/>
      <c r="CM34" s="217"/>
      <c r="CN34" s="217"/>
      <c r="CO34" s="217"/>
      <c r="CP34" s="217"/>
      <c r="CQ34" s="217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7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GC34" s="38"/>
      <c r="GR34" s="39"/>
      <c r="HX34" s="32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2" customFormat="1" ht="102.75" customHeight="1">
      <c r="A35" s="28"/>
      <c r="B35" s="253" t="s">
        <v>209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4" t="s">
        <v>9</v>
      </c>
      <c r="AF35" s="254"/>
      <c r="AG35" s="254"/>
      <c r="AH35" s="254"/>
      <c r="AI35" s="254"/>
      <c r="AJ35" s="254"/>
      <c r="AK35" s="251" t="s">
        <v>14</v>
      </c>
      <c r="AL35" s="251"/>
      <c r="AM35" s="251"/>
      <c r="AN35" s="251"/>
      <c r="AO35" s="251"/>
      <c r="AP35" s="251"/>
      <c r="AQ35" s="251"/>
      <c r="AR35" s="251"/>
      <c r="AS35" s="251"/>
      <c r="AT35" s="255">
        <v>486300</v>
      </c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9"/>
      <c r="BH35" s="25"/>
      <c r="BI35" s="25"/>
      <c r="BJ35" s="26"/>
      <c r="BK35" s="255">
        <v>2000</v>
      </c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6"/>
      <c r="BW35" s="223">
        <v>470875.24</v>
      </c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17">
        <f>AT35-BW35</f>
        <v>15424.76000000001</v>
      </c>
      <c r="CI35" s="217"/>
      <c r="CJ35" s="217"/>
      <c r="CK35" s="217"/>
      <c r="CL35" s="217"/>
      <c r="CM35" s="217"/>
      <c r="CN35" s="217"/>
      <c r="CO35" s="217"/>
      <c r="CP35" s="217"/>
      <c r="CQ35" s="217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7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GC35" s="33"/>
      <c r="GR35" s="34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07" s="41" customFormat="1" ht="175.5" customHeight="1">
      <c r="A36" s="40"/>
      <c r="B36" s="253" t="s">
        <v>210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82" t="s">
        <v>9</v>
      </c>
      <c r="AF36" s="283"/>
      <c r="AG36" s="283"/>
      <c r="AH36" s="283"/>
      <c r="AI36" s="283"/>
      <c r="AJ36" s="284"/>
      <c r="AK36" s="285" t="s">
        <v>15</v>
      </c>
      <c r="AL36" s="251"/>
      <c r="AM36" s="251"/>
      <c r="AN36" s="251"/>
      <c r="AO36" s="251"/>
      <c r="AP36" s="251"/>
      <c r="AQ36" s="251"/>
      <c r="AR36" s="251"/>
      <c r="AS36" s="251"/>
      <c r="AT36" s="255">
        <v>10000</v>
      </c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13"/>
      <c r="BH36" s="13"/>
      <c r="BI36" s="13"/>
      <c r="BJ36" s="13"/>
      <c r="BK36" s="223" t="e">
        <f>SUM(#REF!)</f>
        <v>#REF!</v>
      </c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 t="s">
        <v>120</v>
      </c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17">
        <f>AT36</f>
        <v>10000</v>
      </c>
      <c r="CI36" s="217"/>
      <c r="CJ36" s="217"/>
      <c r="CK36" s="217"/>
      <c r="CL36" s="217"/>
      <c r="CM36" s="217"/>
      <c r="CN36" s="217"/>
      <c r="CO36" s="217"/>
      <c r="CP36" s="217"/>
      <c r="CQ36" s="217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</row>
    <row r="37" spans="1:256" s="32" customFormat="1" ht="140.25" customHeight="1">
      <c r="A37" s="28"/>
      <c r="B37" s="253" t="s">
        <v>211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6" t="s">
        <v>9</v>
      </c>
      <c r="AF37" s="256"/>
      <c r="AG37" s="256"/>
      <c r="AH37" s="256"/>
      <c r="AI37" s="256"/>
      <c r="AJ37" s="256"/>
      <c r="AK37" s="251" t="s">
        <v>16</v>
      </c>
      <c r="AL37" s="251"/>
      <c r="AM37" s="251"/>
      <c r="AN37" s="251"/>
      <c r="AO37" s="251"/>
      <c r="AP37" s="251"/>
      <c r="AQ37" s="251"/>
      <c r="AR37" s="251"/>
      <c r="AS37" s="251"/>
      <c r="AT37" s="255">
        <v>50000</v>
      </c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9"/>
      <c r="BH37" s="25"/>
      <c r="BI37" s="25"/>
      <c r="BJ37" s="26"/>
      <c r="BK37" s="255">
        <v>2000</v>
      </c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6"/>
      <c r="BW37" s="223">
        <v>29984.81</v>
      </c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17">
        <f>AT37-BW37</f>
        <v>20015.19</v>
      </c>
      <c r="CI37" s="217"/>
      <c r="CJ37" s="217"/>
      <c r="CK37" s="217"/>
      <c r="CL37" s="217"/>
      <c r="CM37" s="217"/>
      <c r="CN37" s="217"/>
      <c r="CO37" s="217"/>
      <c r="CP37" s="217"/>
      <c r="CQ37" s="217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7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GC37" s="33"/>
      <c r="GR37" s="34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07" s="41" customFormat="1" ht="69" customHeight="1">
      <c r="A38" s="40"/>
      <c r="B38" s="224" t="s">
        <v>212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5" t="s">
        <v>9</v>
      </c>
      <c r="AF38" s="225"/>
      <c r="AG38" s="225"/>
      <c r="AH38" s="225"/>
      <c r="AI38" s="225"/>
      <c r="AJ38" s="225"/>
      <c r="AK38" s="226" t="s">
        <v>193</v>
      </c>
      <c r="AL38" s="226"/>
      <c r="AM38" s="226"/>
      <c r="AN38" s="226"/>
      <c r="AO38" s="226"/>
      <c r="AP38" s="226"/>
      <c r="AQ38" s="226"/>
      <c r="AR38" s="226"/>
      <c r="AS38" s="226"/>
      <c r="AT38" s="223">
        <v>5000</v>
      </c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 t="e">
        <f>SUM(#REF!)</f>
        <v>#REF!</v>
      </c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17" t="s">
        <v>120</v>
      </c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>
        <f>AT38</f>
        <v>5000</v>
      </c>
      <c r="CI38" s="217"/>
      <c r="CJ38" s="217"/>
      <c r="CK38" s="217"/>
      <c r="CL38" s="217"/>
      <c r="CM38" s="217"/>
      <c r="CN38" s="217"/>
      <c r="CO38" s="217"/>
      <c r="CP38" s="217"/>
      <c r="CQ38" s="217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</row>
    <row r="39" spans="1:107" s="41" customFormat="1" ht="199.5" customHeight="1">
      <c r="A39" s="40"/>
      <c r="B39" s="224" t="s">
        <v>44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5" t="s">
        <v>9</v>
      </c>
      <c r="AF39" s="225"/>
      <c r="AG39" s="225"/>
      <c r="AH39" s="225"/>
      <c r="AI39" s="225"/>
      <c r="AJ39" s="225"/>
      <c r="AK39" s="226" t="s">
        <v>17</v>
      </c>
      <c r="AL39" s="226"/>
      <c r="AM39" s="226"/>
      <c r="AN39" s="226"/>
      <c r="AO39" s="226"/>
      <c r="AP39" s="226"/>
      <c r="AQ39" s="226"/>
      <c r="AR39" s="226"/>
      <c r="AS39" s="226"/>
      <c r="AT39" s="223">
        <v>3105000</v>
      </c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 t="e">
        <f>SUM(#REF!)</f>
        <v>#REF!</v>
      </c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17">
        <v>2567134.94</v>
      </c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>
        <f>AT39-BW39</f>
        <v>537865.06</v>
      </c>
      <c r="CI39" s="217"/>
      <c r="CJ39" s="217"/>
      <c r="CK39" s="217"/>
      <c r="CL39" s="217"/>
      <c r="CM39" s="217"/>
      <c r="CN39" s="217"/>
      <c r="CO39" s="217"/>
      <c r="CP39" s="217"/>
      <c r="CQ39" s="217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</row>
    <row r="40" spans="1:256" s="4" customFormat="1" ht="169.5" customHeight="1">
      <c r="A40" s="14"/>
      <c r="B40" s="257" t="s">
        <v>232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21" t="s">
        <v>9</v>
      </c>
      <c r="AF40" s="221"/>
      <c r="AG40" s="221"/>
      <c r="AH40" s="221"/>
      <c r="AI40" s="221"/>
      <c r="AJ40" s="221"/>
      <c r="AK40" s="251" t="s">
        <v>231</v>
      </c>
      <c r="AL40" s="251"/>
      <c r="AM40" s="251"/>
      <c r="AN40" s="251"/>
      <c r="AO40" s="251"/>
      <c r="AP40" s="251"/>
      <c r="AQ40" s="251"/>
      <c r="AR40" s="251"/>
      <c r="AS40" s="251"/>
      <c r="AT40" s="223">
        <v>70000</v>
      </c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>
        <v>15000</v>
      </c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>
        <v>54400.32</v>
      </c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17">
        <f>AT40-BW40</f>
        <v>15599.68</v>
      </c>
      <c r="CI40" s="217"/>
      <c r="CJ40" s="217"/>
      <c r="CK40" s="217"/>
      <c r="CL40" s="217"/>
      <c r="CM40" s="217"/>
      <c r="CN40" s="217"/>
      <c r="CO40" s="217"/>
      <c r="CP40" s="217"/>
      <c r="CQ40" s="217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07" ht="105" customHeight="1">
      <c r="A41" s="14"/>
      <c r="B41" s="220" t="s">
        <v>213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1" t="s">
        <v>9</v>
      </c>
      <c r="AF41" s="221"/>
      <c r="AG41" s="221"/>
      <c r="AH41" s="221"/>
      <c r="AI41" s="221"/>
      <c r="AJ41" s="221"/>
      <c r="AK41" s="222" t="s">
        <v>173</v>
      </c>
      <c r="AL41" s="222"/>
      <c r="AM41" s="222"/>
      <c r="AN41" s="222"/>
      <c r="AO41" s="222"/>
      <c r="AP41" s="222"/>
      <c r="AQ41" s="222"/>
      <c r="AR41" s="222"/>
      <c r="AS41" s="222"/>
      <c r="AT41" s="223">
        <v>50000</v>
      </c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>
        <v>149400</v>
      </c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 t="s">
        <v>19</v>
      </c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17">
        <f>AT41</f>
        <v>50000</v>
      </c>
      <c r="CI41" s="217"/>
      <c r="CJ41" s="217"/>
      <c r="CK41" s="217"/>
      <c r="CL41" s="217"/>
      <c r="CM41" s="217"/>
      <c r="CN41" s="217"/>
      <c r="CO41" s="217"/>
      <c r="CP41" s="217"/>
      <c r="CQ41" s="217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</row>
    <row r="42" spans="1:107" ht="81.75" customHeight="1">
      <c r="A42" s="14"/>
      <c r="B42" s="220" t="s">
        <v>241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1" t="s">
        <v>9</v>
      </c>
      <c r="AF42" s="221"/>
      <c r="AG42" s="221"/>
      <c r="AH42" s="221"/>
      <c r="AI42" s="221"/>
      <c r="AJ42" s="221"/>
      <c r="AK42" s="222" t="s">
        <v>242</v>
      </c>
      <c r="AL42" s="222"/>
      <c r="AM42" s="222"/>
      <c r="AN42" s="222"/>
      <c r="AO42" s="222"/>
      <c r="AP42" s="222"/>
      <c r="AQ42" s="222"/>
      <c r="AR42" s="222"/>
      <c r="AS42" s="222"/>
      <c r="AT42" s="223">
        <v>200</v>
      </c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>
        <v>149400</v>
      </c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>
        <v>66.58</v>
      </c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17">
        <f>AT42-BW42</f>
        <v>133.42000000000002</v>
      </c>
      <c r="CI42" s="217"/>
      <c r="CJ42" s="217"/>
      <c r="CK42" s="217"/>
      <c r="CL42" s="217"/>
      <c r="CM42" s="217"/>
      <c r="CN42" s="217"/>
      <c r="CO42" s="217"/>
      <c r="CP42" s="217"/>
      <c r="CQ42" s="217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</row>
    <row r="43" spans="1:107" ht="81.75" customHeight="1">
      <c r="A43" s="14"/>
      <c r="B43" s="220" t="s">
        <v>190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1" t="s">
        <v>9</v>
      </c>
      <c r="AF43" s="221"/>
      <c r="AG43" s="221"/>
      <c r="AH43" s="221"/>
      <c r="AI43" s="221"/>
      <c r="AJ43" s="221"/>
      <c r="AK43" s="222" t="s">
        <v>191</v>
      </c>
      <c r="AL43" s="222"/>
      <c r="AM43" s="222"/>
      <c r="AN43" s="222"/>
      <c r="AO43" s="222"/>
      <c r="AP43" s="222"/>
      <c r="AQ43" s="222"/>
      <c r="AR43" s="222"/>
      <c r="AS43" s="222"/>
      <c r="AT43" s="223">
        <v>37900</v>
      </c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>
        <v>149400</v>
      </c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>
        <v>37900</v>
      </c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17" t="s">
        <v>120</v>
      </c>
      <c r="CI43" s="217"/>
      <c r="CJ43" s="217"/>
      <c r="CK43" s="217"/>
      <c r="CL43" s="217"/>
      <c r="CM43" s="217"/>
      <c r="CN43" s="217"/>
      <c r="CO43" s="217"/>
      <c r="CP43" s="217"/>
      <c r="CQ43" s="217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</row>
    <row r="44" spans="1:256" ht="28.5" customHeight="1" thickBot="1">
      <c r="A44" s="42"/>
      <c r="B44" s="262" t="s">
        <v>45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4"/>
      <c r="AE44" s="265" t="s">
        <v>46</v>
      </c>
      <c r="AF44" s="266"/>
      <c r="AG44" s="266"/>
      <c r="AH44" s="266"/>
      <c r="AI44" s="266"/>
      <c r="AJ44" s="267"/>
      <c r="AK44" s="268" t="s">
        <v>47</v>
      </c>
      <c r="AL44" s="266"/>
      <c r="AM44" s="266"/>
      <c r="AN44" s="266"/>
      <c r="AO44" s="266"/>
      <c r="AP44" s="266"/>
      <c r="AQ44" s="266"/>
      <c r="AR44" s="266"/>
      <c r="AS44" s="267"/>
      <c r="AT44" s="269">
        <f>стр1!BB17-стр2!AT8</f>
        <v>-445483.30999999866</v>
      </c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1"/>
      <c r="BK44" s="258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60"/>
      <c r="BW44" s="258">
        <f>стр1!BX17-стр2!BW8</f>
        <v>-335555.5800000001</v>
      </c>
      <c r="BX44" s="259"/>
      <c r="BY44" s="259"/>
      <c r="BZ44" s="259"/>
      <c r="CA44" s="259"/>
      <c r="CB44" s="259"/>
      <c r="CC44" s="259"/>
      <c r="CD44" s="259"/>
      <c r="CE44" s="259"/>
      <c r="CF44" s="259"/>
      <c r="CG44" s="260"/>
      <c r="CH44" s="258" t="s">
        <v>47</v>
      </c>
      <c r="CI44" s="259"/>
      <c r="CJ44" s="259"/>
      <c r="CK44" s="259"/>
      <c r="CL44" s="259"/>
      <c r="CM44" s="259"/>
      <c r="CN44" s="259"/>
      <c r="CO44" s="259"/>
      <c r="CP44" s="259"/>
      <c r="CQ44" s="260"/>
      <c r="CR44" s="258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61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107" ht="3" customHeight="1" hidden="1">
      <c r="A45" s="14"/>
      <c r="B45" s="272" t="s">
        <v>48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3" t="s">
        <v>46</v>
      </c>
      <c r="AF45" s="273"/>
      <c r="AG45" s="273"/>
      <c r="AH45" s="273"/>
      <c r="AI45" s="273"/>
      <c r="AJ45" s="273"/>
      <c r="AK45" s="274"/>
      <c r="AL45" s="274"/>
      <c r="AM45" s="274"/>
      <c r="AN45" s="274"/>
      <c r="AO45" s="274"/>
      <c r="AP45" s="274"/>
      <c r="AQ45" s="274"/>
      <c r="AR45" s="274"/>
      <c r="AS45" s="274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>
        <f>стр1!BX13-стр2!BW4</f>
        <v>0</v>
      </c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</row>
    <row r="46" spans="1:107" ht="14.25" customHeight="1" hidden="1">
      <c r="A46" s="14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80"/>
      <c r="AF46" s="280"/>
      <c r="AG46" s="280"/>
      <c r="AH46" s="280"/>
      <c r="AI46" s="280"/>
      <c r="AJ46" s="280"/>
      <c r="AK46" s="281"/>
      <c r="AL46" s="281"/>
      <c r="AM46" s="281"/>
      <c r="AN46" s="281"/>
      <c r="AO46" s="281"/>
      <c r="AP46" s="281"/>
      <c r="AQ46" s="281"/>
      <c r="AR46" s="281"/>
      <c r="AS46" s="281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8"/>
      <c r="CS46" s="278"/>
      <c r="CT46" s="278"/>
      <c r="CU46" s="278"/>
      <c r="CV46" s="278"/>
      <c r="CW46" s="278"/>
      <c r="CX46" s="278"/>
      <c r="CY46" s="278"/>
      <c r="CZ46" s="278"/>
      <c r="DA46" s="278"/>
      <c r="DB46" s="278"/>
      <c r="DC46" s="278"/>
    </row>
    <row r="47" spans="1:107" ht="14.25" customHeight="1" hidden="1">
      <c r="A47" s="14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80"/>
      <c r="AF47" s="280"/>
      <c r="AG47" s="280"/>
      <c r="AH47" s="280"/>
      <c r="AI47" s="280"/>
      <c r="AJ47" s="280"/>
      <c r="AK47" s="281"/>
      <c r="AL47" s="281"/>
      <c r="AM47" s="281"/>
      <c r="AN47" s="281"/>
      <c r="AO47" s="281"/>
      <c r="AP47" s="281"/>
      <c r="AQ47" s="281"/>
      <c r="AR47" s="281"/>
      <c r="AS47" s="281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8"/>
      <c r="DC47" s="278"/>
    </row>
    <row r="48" spans="1:107" ht="14.25" customHeight="1" hidden="1">
      <c r="A48" s="14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80"/>
      <c r="AF48" s="280"/>
      <c r="AG48" s="280"/>
      <c r="AH48" s="280"/>
      <c r="AI48" s="280"/>
      <c r="AJ48" s="280"/>
      <c r="AK48" s="281"/>
      <c r="AL48" s="281"/>
      <c r="AM48" s="281"/>
      <c r="AN48" s="281"/>
      <c r="AO48" s="281"/>
      <c r="AP48" s="281"/>
      <c r="AQ48" s="281"/>
      <c r="AR48" s="281"/>
      <c r="AS48" s="281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</row>
    <row r="49" spans="31:95" ht="11.25">
      <c r="AE49" s="1">
        <v>277</v>
      </c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</row>
    <row r="50" spans="31:95" ht="11.25">
      <c r="AE50" s="1">
        <v>278</v>
      </c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</row>
    <row r="51" spans="46:95" ht="11.25"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</row>
    <row r="52" spans="46:95" ht="11.25"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</row>
    <row r="53" spans="46:95" ht="11.25"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</row>
    <row r="54" spans="46:95" ht="11.25"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</row>
    <row r="55" spans="46:95" ht="11.25"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46:95" ht="11.25"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</row>
    <row r="57" spans="46:95" ht="11.25"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</row>
    <row r="58" spans="46:95" ht="11.25"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</row>
    <row r="59" spans="46:95" ht="11.25"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</row>
    <row r="60" spans="46:95" ht="11.25"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</row>
    <row r="61" spans="46:95" ht="11.25"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</row>
    <row r="62" spans="46:95" ht="11.25"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</row>
    <row r="63" spans="46:95" ht="11.25"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</row>
    <row r="64" spans="46:95" ht="11.25"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</row>
    <row r="65" spans="46:95" ht="11.25"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</row>
    <row r="66" spans="46:95" ht="11.25"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</row>
    <row r="67" spans="46:95" ht="11.25"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</row>
    <row r="68" spans="46:95" ht="11.25"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</row>
    <row r="69" spans="46:95" ht="11.25"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</row>
    <row r="70" spans="46:95" ht="11.25"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</row>
    <row r="71" spans="46:95" ht="11.25"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</row>
    <row r="72" spans="46:95" ht="11.25"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</row>
    <row r="73" spans="46:95" ht="11.25"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</row>
    <row r="74" spans="46:95" ht="11.25"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</row>
    <row r="75" spans="46:95" ht="11.25"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</row>
    <row r="76" spans="46:95" ht="11.25"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</row>
    <row r="77" spans="46:95" ht="11.25"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</row>
    <row r="78" spans="46:95" ht="11.25"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</row>
    <row r="79" spans="46:95" ht="11.25"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</row>
    <row r="80" spans="46:95" ht="11.25"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</row>
    <row r="81" spans="46:95" ht="11.25"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</row>
    <row r="82" spans="46:95" ht="11.25"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</row>
    <row r="83" spans="46:95" ht="11.25"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</row>
    <row r="84" spans="46:95" ht="11.25"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</row>
    <row r="85" spans="46:95" ht="11.25"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</row>
    <row r="86" spans="46:95" ht="11.25"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</row>
    <row r="87" spans="46:95" ht="11.25"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</row>
    <row r="88" spans="46:95" ht="11.25"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</row>
    <row r="89" spans="46:95" ht="11.25"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</row>
    <row r="90" spans="46:95" ht="11.25"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</row>
    <row r="91" spans="46:95" ht="11.25"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</row>
    <row r="92" spans="46:95" ht="11.25"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</row>
    <row r="93" spans="46:95" ht="11.25"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</row>
    <row r="94" spans="46:95" ht="11.25"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</row>
    <row r="95" spans="46:95" ht="11.25"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</row>
    <row r="96" spans="46:95" ht="11.25"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</row>
    <row r="97" spans="46:95" ht="11.25"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</row>
    <row r="98" spans="46:95" ht="11.25"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</row>
    <row r="99" spans="46:95" ht="11.25"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</row>
    <row r="100" spans="46:95" ht="11.25"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</row>
    <row r="101" spans="46:95" ht="11.25"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</row>
    <row r="102" spans="46:95" ht="11.25"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</row>
    <row r="103" spans="46:95" ht="11.25"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</row>
    <row r="104" spans="46:95" ht="11.25"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</row>
    <row r="105" spans="46:95" ht="11.25"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</row>
    <row r="106" spans="46:95" ht="11.25"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</row>
    <row r="107" spans="46:95" ht="11.25"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</row>
    <row r="108" spans="46:95" ht="11.25"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</row>
    <row r="109" spans="46:95" ht="11.25"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</row>
    <row r="110" spans="46:95" ht="11.25"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</row>
    <row r="111" spans="46:95" ht="11.25"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</row>
    <row r="112" spans="46:95" ht="11.25"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</row>
    <row r="113" spans="46:95" ht="11.25"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</row>
    <row r="114" spans="46:95" ht="11.25"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</row>
    <row r="115" spans="46:95" ht="11.25"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</row>
    <row r="116" spans="46:95" ht="11.25"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</row>
    <row r="117" spans="46:95" ht="11.25"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</row>
    <row r="118" spans="46:95" ht="11.25"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</row>
    <row r="119" spans="46:95" ht="11.25"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</row>
    <row r="120" spans="46:95" ht="11.25"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</row>
    <row r="121" spans="46:95" ht="11.25"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</row>
    <row r="122" spans="46:95" ht="11.25"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</row>
    <row r="123" spans="46:95" ht="11.25"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</row>
    <row r="124" spans="46:95" ht="11.25"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</row>
    <row r="125" spans="46:95" ht="11.25"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</row>
    <row r="126" spans="46:95" ht="11.25"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</row>
    <row r="127" spans="46:95" ht="11.25"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</row>
    <row r="128" spans="46:95" ht="11.25"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</row>
    <row r="129" spans="46:95" ht="11.25"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</row>
    <row r="130" spans="46:95" ht="11.25"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</row>
    <row r="131" spans="46:95" ht="11.25"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</row>
    <row r="132" spans="46:95" ht="11.25"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</row>
    <row r="133" spans="46:95" ht="11.25"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</row>
    <row r="134" spans="46:95" ht="11.25"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</row>
    <row r="135" spans="46:95" ht="11.25"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</row>
    <row r="136" spans="46:95" ht="11.25"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</row>
    <row r="137" spans="46:95" ht="11.25"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</row>
    <row r="138" spans="46:95" ht="11.25"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</row>
    <row r="139" spans="46:95" ht="11.25"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</row>
    <row r="140" spans="46:95" ht="11.25"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</row>
    <row r="141" spans="46:95" ht="11.25"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</row>
    <row r="142" spans="46:95" ht="11.25"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</row>
    <row r="143" spans="46:95" ht="11.25"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</row>
    <row r="144" spans="46:95" ht="11.25"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</row>
    <row r="145" spans="46:95" ht="11.25"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</row>
    <row r="146" spans="46:95" ht="11.25"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</row>
    <row r="147" spans="46:95" ht="11.25"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</row>
    <row r="148" spans="46:95" ht="11.25"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</row>
    <row r="149" spans="46:95" ht="11.25"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</row>
    <row r="150" spans="46:95" ht="11.25"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</row>
    <row r="151" spans="46:95" ht="11.25"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</row>
    <row r="152" spans="46:95" ht="11.25"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</row>
    <row r="153" spans="46:95" ht="11.25"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</row>
    <row r="154" spans="46:95" ht="11.25"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</row>
    <row r="155" spans="46:95" ht="11.25"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</row>
    <row r="156" spans="46:95" ht="11.25"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</row>
    <row r="157" spans="46:95" ht="11.25"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</row>
    <row r="158" spans="46:95" ht="11.25"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</row>
    <row r="159" spans="46:95" ht="11.25"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</row>
    <row r="160" spans="46:95" ht="11.25"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</row>
    <row r="161" spans="46:95" ht="11.25"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</row>
    <row r="162" spans="46:95" ht="11.25"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</row>
    <row r="163" spans="46:95" ht="11.25"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</row>
    <row r="164" spans="46:95" ht="11.25"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</row>
    <row r="165" spans="46:95" ht="11.25"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</row>
    <row r="166" spans="46:95" ht="11.25"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</row>
    <row r="167" spans="46:95" ht="11.25"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</row>
    <row r="168" spans="46:95" ht="11.25"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</row>
    <row r="169" spans="46:95" ht="11.25"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</row>
    <row r="170" spans="46:95" ht="11.25"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</row>
    <row r="171" spans="46:95" ht="11.25"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</row>
    <row r="172" spans="46:95" ht="11.25"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</row>
    <row r="173" spans="46:95" ht="11.25"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</row>
    <row r="174" spans="46:95" ht="11.25"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</row>
    <row r="175" spans="46:95" ht="11.25"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</row>
    <row r="176" spans="46:95" ht="11.25"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</row>
    <row r="177" spans="46:95" ht="11.25"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</row>
    <row r="178" spans="46:95" ht="11.25"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</row>
    <row r="179" spans="46:95" ht="11.25"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</row>
    <row r="180" spans="46:95" ht="11.25"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</row>
    <row r="181" spans="46:95" ht="11.25"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</row>
    <row r="182" spans="46:95" ht="11.25"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</row>
    <row r="183" spans="46:95" ht="11.25"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</row>
    <row r="184" spans="46:95" ht="11.25"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</row>
    <row r="185" spans="46:95" ht="11.25"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</row>
    <row r="186" spans="46:95" ht="11.25"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</row>
    <row r="187" spans="46:95" ht="11.25"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</row>
    <row r="188" spans="46:95" ht="11.25"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</row>
    <row r="189" spans="46:95" ht="11.25"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</row>
    <row r="190" spans="46:95" ht="11.25"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</row>
    <row r="191" spans="46:95" ht="11.25"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</row>
    <row r="192" spans="46:95" ht="11.25"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</row>
    <row r="193" spans="46:95" ht="11.25"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</row>
    <row r="194" spans="46:95" ht="11.25"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</row>
    <row r="195" spans="46:95" ht="11.25"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</row>
    <row r="196" spans="46:95" ht="11.25"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</row>
    <row r="197" spans="46:95" ht="11.25"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</row>
    <row r="198" spans="46:95" ht="11.25"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</row>
    <row r="199" spans="46:95" ht="11.25"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</row>
    <row r="200" spans="46:95" ht="11.25"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</row>
    <row r="201" spans="46:95" ht="11.25"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</row>
    <row r="202" spans="46:95" ht="11.25"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</row>
    <row r="203" spans="46:95" ht="11.25"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</row>
    <row r="204" spans="46:95" ht="11.25"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</row>
    <row r="205" spans="46:95" ht="11.25"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</row>
    <row r="206" spans="46:95" ht="11.25"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</row>
    <row r="207" spans="46:95" ht="11.25"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</row>
    <row r="208" spans="46:95" ht="11.25"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</row>
    <row r="209" spans="46:95" ht="11.25"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</row>
    <row r="210" spans="46:95" ht="11.25"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</row>
    <row r="211" spans="46:95" ht="11.25"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</row>
    <row r="212" spans="46:95" ht="11.25"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</row>
    <row r="213" spans="46:95" ht="11.25"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</row>
    <row r="214" spans="46:95" ht="11.25"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</row>
    <row r="215" spans="46:95" ht="11.25"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</row>
    <row r="216" spans="46:95" ht="11.25"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</row>
    <row r="217" spans="46:95" ht="11.25"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</row>
    <row r="218" spans="46:95" ht="11.25"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</row>
    <row r="219" spans="46:95" ht="11.25"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</row>
    <row r="220" spans="46:95" ht="11.25"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</row>
    <row r="221" spans="46:95" ht="11.25"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</row>
    <row r="222" spans="46:95" ht="11.25"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</row>
    <row r="223" spans="46:95" ht="11.25"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</row>
    <row r="224" spans="46:95" ht="11.25"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</row>
    <row r="225" spans="46:95" ht="11.25"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</row>
    <row r="226" spans="46:95" ht="11.25"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</row>
    <row r="227" spans="46:95" ht="11.25"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</row>
    <row r="228" spans="46:95" ht="11.25"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</row>
    <row r="229" spans="46:95" ht="11.25"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</row>
  </sheetData>
  <sheetProtection selectLockedCells="1" selectUnlockedCells="1"/>
  <mergeCells count="332">
    <mergeCell ref="CH42:CQ42"/>
    <mergeCell ref="CR42:DC42"/>
    <mergeCell ref="B42:AD42"/>
    <mergeCell ref="AE42:AJ42"/>
    <mergeCell ref="AK42:AS42"/>
    <mergeCell ref="AT42:BJ42"/>
    <mergeCell ref="BK42:BV42"/>
    <mergeCell ref="BW42:CG42"/>
    <mergeCell ref="CH20:CQ20"/>
    <mergeCell ref="CR20:DB20"/>
    <mergeCell ref="B15:AD15"/>
    <mergeCell ref="AE15:AJ15"/>
    <mergeCell ref="AK15:AS15"/>
    <mergeCell ref="AT15:BJ15"/>
    <mergeCell ref="BK15:BV15"/>
    <mergeCell ref="BW15:CG15"/>
    <mergeCell ref="CH15:CQ15"/>
    <mergeCell ref="CR15:DC15"/>
    <mergeCell ref="B20:AD20"/>
    <mergeCell ref="AE20:AJ20"/>
    <mergeCell ref="AK20:AS20"/>
    <mergeCell ref="AT20:BF20"/>
    <mergeCell ref="BK20:BU20"/>
    <mergeCell ref="BW20:CG20"/>
    <mergeCell ref="CH30:CQ30"/>
    <mergeCell ref="AK29:AS29"/>
    <mergeCell ref="AT29:BF29"/>
    <mergeCell ref="BK29:BU29"/>
    <mergeCell ref="BW29:CG29"/>
    <mergeCell ref="CR30:DB30"/>
    <mergeCell ref="CH29:CQ29"/>
    <mergeCell ref="CR29:DB29"/>
    <mergeCell ref="CH36:CQ36"/>
    <mergeCell ref="CR36:DC36"/>
    <mergeCell ref="B36:AD36"/>
    <mergeCell ref="AE36:AJ36"/>
    <mergeCell ref="AK36:AS36"/>
    <mergeCell ref="AT36:BF36"/>
    <mergeCell ref="BK36:BV36"/>
    <mergeCell ref="BW36:CG36"/>
    <mergeCell ref="B47:AD47"/>
    <mergeCell ref="AE47:AJ47"/>
    <mergeCell ref="AK47:AS47"/>
    <mergeCell ref="AT47:BJ47"/>
    <mergeCell ref="AK46:AS46"/>
    <mergeCell ref="AT46:BJ46"/>
    <mergeCell ref="B46:AD46"/>
    <mergeCell ref="AE46:AJ46"/>
    <mergeCell ref="BK47:BV47"/>
    <mergeCell ref="BK46:BV46"/>
    <mergeCell ref="BW47:CG47"/>
    <mergeCell ref="CR48:DC48"/>
    <mergeCell ref="B48:AD48"/>
    <mergeCell ref="AE48:AJ48"/>
    <mergeCell ref="AK48:AS48"/>
    <mergeCell ref="AT48:BJ48"/>
    <mergeCell ref="BW46:CG46"/>
    <mergeCell ref="BK48:BV48"/>
    <mergeCell ref="BW48:CG48"/>
    <mergeCell ref="CH48:CQ48"/>
    <mergeCell ref="CH46:CQ46"/>
    <mergeCell ref="CH45:CQ45"/>
    <mergeCell ref="CR45:DC45"/>
    <mergeCell ref="CR46:DC46"/>
    <mergeCell ref="CH47:CQ47"/>
    <mergeCell ref="CR47:DC47"/>
    <mergeCell ref="B45:AD45"/>
    <mergeCell ref="AE45:AJ45"/>
    <mergeCell ref="AK45:AS45"/>
    <mergeCell ref="AT45:BJ45"/>
    <mergeCell ref="BK45:BV45"/>
    <mergeCell ref="BW45:CG45"/>
    <mergeCell ref="B44:AD44"/>
    <mergeCell ref="AE44:AJ44"/>
    <mergeCell ref="AK44:AS44"/>
    <mergeCell ref="AT44:BJ44"/>
    <mergeCell ref="BK44:BV44"/>
    <mergeCell ref="BW44:CG44"/>
    <mergeCell ref="CH44:CQ44"/>
    <mergeCell ref="CR44:DC44"/>
    <mergeCell ref="BW40:CG40"/>
    <mergeCell ref="CH40:CQ40"/>
    <mergeCell ref="CR40:DC40"/>
    <mergeCell ref="B39:AD39"/>
    <mergeCell ref="AE39:AJ39"/>
    <mergeCell ref="AK39:AS39"/>
    <mergeCell ref="AT39:BJ39"/>
    <mergeCell ref="BK39:BV39"/>
    <mergeCell ref="CR39:DC39"/>
    <mergeCell ref="BW39:CG39"/>
    <mergeCell ref="CH39:CQ39"/>
    <mergeCell ref="B40:AD40"/>
    <mergeCell ref="AE40:AJ40"/>
    <mergeCell ref="AK40:AS40"/>
    <mergeCell ref="AT40:BJ40"/>
    <mergeCell ref="BK40:BV40"/>
    <mergeCell ref="CR37:DB37"/>
    <mergeCell ref="B37:AD37"/>
    <mergeCell ref="AE37:AJ37"/>
    <mergeCell ref="AK37:AS37"/>
    <mergeCell ref="AT37:BF37"/>
    <mergeCell ref="BK37:BU37"/>
    <mergeCell ref="BW37:CG37"/>
    <mergeCell ref="CH37:CQ37"/>
    <mergeCell ref="CH35:CQ35"/>
    <mergeCell ref="CR35:DB35"/>
    <mergeCell ref="B35:AD35"/>
    <mergeCell ref="AE35:AJ35"/>
    <mergeCell ref="AK35:AS35"/>
    <mergeCell ref="AT35:BF35"/>
    <mergeCell ref="BW35:CG35"/>
    <mergeCell ref="B34:AD34"/>
    <mergeCell ref="AE34:AJ34"/>
    <mergeCell ref="AK34:AS34"/>
    <mergeCell ref="AT34:BF34"/>
    <mergeCell ref="B33:AD33"/>
    <mergeCell ref="BK35:BU35"/>
    <mergeCell ref="CH33:CQ33"/>
    <mergeCell ref="CR33:DB33"/>
    <mergeCell ref="BK34:BU34"/>
    <mergeCell ref="BW34:CG34"/>
    <mergeCell ref="CH34:CQ34"/>
    <mergeCell ref="CH32:CQ32"/>
    <mergeCell ref="CR32:DB32"/>
    <mergeCell ref="B31:AD31"/>
    <mergeCell ref="AE33:AJ33"/>
    <mergeCell ref="AK33:AS33"/>
    <mergeCell ref="AT33:BF33"/>
    <mergeCell ref="BK33:BU33"/>
    <mergeCell ref="BW33:CG33"/>
    <mergeCell ref="AK31:AS31"/>
    <mergeCell ref="AT31:BF31"/>
    <mergeCell ref="BK31:BU31"/>
    <mergeCell ref="CR31:DB31"/>
    <mergeCell ref="CH31:CQ31"/>
    <mergeCell ref="AE31:AJ31"/>
    <mergeCell ref="B32:AD32"/>
    <mergeCell ref="AE32:AJ32"/>
    <mergeCell ref="AK32:AS32"/>
    <mergeCell ref="AT32:BF32"/>
    <mergeCell ref="BK32:BU32"/>
    <mergeCell ref="BW32:CG32"/>
    <mergeCell ref="BW31:CG31"/>
    <mergeCell ref="CH28:CQ28"/>
    <mergeCell ref="CR28:DB28"/>
    <mergeCell ref="B30:AD30"/>
    <mergeCell ref="AE30:AJ30"/>
    <mergeCell ref="AK30:AS30"/>
    <mergeCell ref="AT30:BG30"/>
    <mergeCell ref="BK30:BV30"/>
    <mergeCell ref="BW30:CG30"/>
    <mergeCell ref="B29:AD29"/>
    <mergeCell ref="AE29:AJ29"/>
    <mergeCell ref="B28:AD28"/>
    <mergeCell ref="AE28:AJ28"/>
    <mergeCell ref="AK28:AS28"/>
    <mergeCell ref="AT28:BG28"/>
    <mergeCell ref="BK28:BV28"/>
    <mergeCell ref="BW28:CG28"/>
    <mergeCell ref="CH26:CQ26"/>
    <mergeCell ref="CR26:DB26"/>
    <mergeCell ref="B27:AD27"/>
    <mergeCell ref="AE27:AJ27"/>
    <mergeCell ref="AK27:AS27"/>
    <mergeCell ref="AT27:BG27"/>
    <mergeCell ref="BK27:BV27"/>
    <mergeCell ref="BW27:CG27"/>
    <mergeCell ref="CH27:CQ27"/>
    <mergeCell ref="CR24:DB24"/>
    <mergeCell ref="B24:AD24"/>
    <mergeCell ref="AE24:AJ24"/>
    <mergeCell ref="CR27:DB27"/>
    <mergeCell ref="BW26:CG26"/>
    <mergeCell ref="B26:AD26"/>
    <mergeCell ref="AE26:AJ26"/>
    <mergeCell ref="AK26:AS26"/>
    <mergeCell ref="AT26:BG26"/>
    <mergeCell ref="BK26:BV26"/>
    <mergeCell ref="B22:AD22"/>
    <mergeCell ref="AK24:AS24"/>
    <mergeCell ref="AT24:BF24"/>
    <mergeCell ref="BK24:BU24"/>
    <mergeCell ref="BW24:CG24"/>
    <mergeCell ref="CH24:CQ24"/>
    <mergeCell ref="BK22:BV22"/>
    <mergeCell ref="BW22:CG22"/>
    <mergeCell ref="CH22:CQ22"/>
    <mergeCell ref="CH21:CQ21"/>
    <mergeCell ref="CR21:DB21"/>
    <mergeCell ref="B23:AD23"/>
    <mergeCell ref="AE23:AJ23"/>
    <mergeCell ref="AK23:AS23"/>
    <mergeCell ref="AT23:BF23"/>
    <mergeCell ref="BK23:BU23"/>
    <mergeCell ref="BW23:CG23"/>
    <mergeCell ref="CH23:CQ23"/>
    <mergeCell ref="CR23:DB23"/>
    <mergeCell ref="BW19:CG19"/>
    <mergeCell ref="CH19:CQ19"/>
    <mergeCell ref="CR19:DB19"/>
    <mergeCell ref="B18:AD18"/>
    <mergeCell ref="B21:AD21"/>
    <mergeCell ref="AE21:AJ21"/>
    <mergeCell ref="AK21:AS21"/>
    <mergeCell ref="AT21:BF21"/>
    <mergeCell ref="BK21:BU21"/>
    <mergeCell ref="BW21:CG21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AK14:AS14"/>
    <mergeCell ref="AT14:BJ14"/>
    <mergeCell ref="BK14:BV14"/>
    <mergeCell ref="AT13:BJ13"/>
    <mergeCell ref="B13:AD13"/>
    <mergeCell ref="AE13:AJ13"/>
    <mergeCell ref="AK13:AS13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K25:BU25"/>
    <mergeCell ref="BW25:CG25"/>
    <mergeCell ref="CH25:CQ25"/>
    <mergeCell ref="B25:AD25"/>
    <mergeCell ref="AE25:AJ25"/>
    <mergeCell ref="AK25:AS25"/>
    <mergeCell ref="AT25:BF25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CR22:DC22"/>
    <mergeCell ref="AE22:AJ22"/>
    <mergeCell ref="AK22:AS22"/>
    <mergeCell ref="AT22:BJ22"/>
    <mergeCell ref="AE18:AJ18"/>
    <mergeCell ref="AK18:AS18"/>
    <mergeCell ref="AT18:BF18"/>
    <mergeCell ref="BK18:BV18"/>
    <mergeCell ref="BW18:CG18"/>
    <mergeCell ref="CH18:CQ18"/>
    <mergeCell ref="CH43:CQ43"/>
    <mergeCell ref="CR43:DC43"/>
    <mergeCell ref="B43:AD43"/>
    <mergeCell ref="AE43:AJ43"/>
    <mergeCell ref="AK43:AS43"/>
    <mergeCell ref="AT43:BJ43"/>
    <mergeCell ref="BK43:BV43"/>
    <mergeCell ref="BW43:CG43"/>
    <mergeCell ref="B38:AD38"/>
    <mergeCell ref="AE38:AJ38"/>
    <mergeCell ref="AK38:AS38"/>
    <mergeCell ref="AT38:BJ38"/>
    <mergeCell ref="BK38:BV38"/>
    <mergeCell ref="BW38:CG38"/>
    <mergeCell ref="CH38:CQ38"/>
    <mergeCell ref="CR38:DC38"/>
    <mergeCell ref="CH41:CQ41"/>
    <mergeCell ref="CR41:DC41"/>
    <mergeCell ref="B41:AD41"/>
    <mergeCell ref="AE41:AJ41"/>
    <mergeCell ref="AK41:AS41"/>
    <mergeCell ref="AT41:BJ41"/>
    <mergeCell ref="BK41:BV41"/>
    <mergeCell ref="BW41:CG41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8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66"/>
  <sheetViews>
    <sheetView view="pageBreakPreview" zoomScaleSheetLayoutView="100" zoomScalePageLayoutView="0" workbookViewId="0" topLeftCell="A28">
      <selection activeCell="BZ7" sqref="BZ7:CN8"/>
    </sheetView>
  </sheetViews>
  <sheetFormatPr defaultColWidth="0.875" defaultRowHeight="12.75"/>
  <cols>
    <col min="1" max="29" width="0.875" style="1" customWidth="1"/>
    <col min="30" max="30" width="5.25390625" style="1" customWidth="1"/>
    <col min="3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35" t="s">
        <v>49</v>
      </c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</row>
    <row r="2" spans="1:107" ht="15.75">
      <c r="A2" s="286" t="s">
        <v>50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</row>
    <row r="4" spans="1:107" ht="57" customHeight="1">
      <c r="A4" s="287" t="s">
        <v>51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8" t="s">
        <v>97</v>
      </c>
      <c r="AL4" s="288"/>
      <c r="AM4" s="288"/>
      <c r="AN4" s="288"/>
      <c r="AO4" s="288"/>
      <c r="AP4" s="288"/>
      <c r="AQ4" s="288" t="s">
        <v>52</v>
      </c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 t="s">
        <v>5</v>
      </c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 t="s">
        <v>53</v>
      </c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9" t="s">
        <v>54</v>
      </c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</row>
    <row r="5" spans="1:107" ht="11.25">
      <c r="A5" s="240">
        <v>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1">
        <v>2</v>
      </c>
      <c r="AL5" s="241"/>
      <c r="AM5" s="241"/>
      <c r="AN5" s="241"/>
      <c r="AO5" s="241"/>
      <c r="AP5" s="241"/>
      <c r="AQ5" s="241">
        <v>3</v>
      </c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>
        <v>4</v>
      </c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>
        <v>5</v>
      </c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2">
        <v>6</v>
      </c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</row>
    <row r="6" spans="1:107" ht="23.25" customHeight="1">
      <c r="A6" s="290" t="s">
        <v>55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1" t="s">
        <v>56</v>
      </c>
      <c r="AL6" s="291"/>
      <c r="AM6" s="291"/>
      <c r="AN6" s="291"/>
      <c r="AO6" s="291"/>
      <c r="AP6" s="291"/>
      <c r="AQ6" s="292" t="s">
        <v>47</v>
      </c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3">
        <f>-стр2!AT44</f>
        <v>445483.30999999866</v>
      </c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>
        <f>-BZ30-BZ7</f>
        <v>-335555.5800000001</v>
      </c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4">
        <f>BG6-BZ6</f>
        <v>781038.8899999987</v>
      </c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</row>
    <row r="7" spans="1:107" ht="15" customHeight="1">
      <c r="A7" s="295" t="s">
        <v>105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80" t="s">
        <v>57</v>
      </c>
      <c r="AL7" s="280"/>
      <c r="AM7" s="280"/>
      <c r="AN7" s="280"/>
      <c r="AO7" s="280"/>
      <c r="AP7" s="280"/>
      <c r="AQ7" s="281" t="s">
        <v>47</v>
      </c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96" t="s">
        <v>120</v>
      </c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8">
        <f>BZ9</f>
        <v>700000</v>
      </c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302" t="s">
        <v>120</v>
      </c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</row>
    <row r="8" spans="1:107" ht="23.25" customHeight="1">
      <c r="A8" s="297" t="s">
        <v>58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80"/>
      <c r="AL8" s="280"/>
      <c r="AM8" s="280"/>
      <c r="AN8" s="280"/>
      <c r="AO8" s="280"/>
      <c r="AP8" s="280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</row>
    <row r="9" spans="1:107" ht="15" customHeight="1">
      <c r="A9" s="299" t="s">
        <v>59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80" t="s">
        <v>120</v>
      </c>
      <c r="AL9" s="280"/>
      <c r="AM9" s="280"/>
      <c r="AN9" s="280"/>
      <c r="AO9" s="280"/>
      <c r="AP9" s="280"/>
      <c r="AQ9" s="281" t="s">
        <v>243</v>
      </c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98">
        <v>700000</v>
      </c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>
        <v>700000</v>
      </c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78" t="s">
        <v>120</v>
      </c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</row>
    <row r="10" spans="1:107" ht="45" customHeight="1">
      <c r="A10" s="46"/>
      <c r="B10" s="300" t="s">
        <v>245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1"/>
      <c r="AK10" s="280"/>
      <c r="AL10" s="280"/>
      <c r="AM10" s="280"/>
      <c r="AN10" s="280"/>
      <c r="AO10" s="280"/>
      <c r="AP10" s="280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</row>
    <row r="11" spans="1:107" ht="43.5" customHeight="1">
      <c r="A11" s="46"/>
      <c r="B11" s="303" t="s">
        <v>246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4"/>
      <c r="AK11" s="280" t="s">
        <v>120</v>
      </c>
      <c r="AL11" s="280"/>
      <c r="AM11" s="280"/>
      <c r="AN11" s="280"/>
      <c r="AO11" s="280"/>
      <c r="AP11" s="280"/>
      <c r="AQ11" s="281" t="s">
        <v>244</v>
      </c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98">
        <v>-700000</v>
      </c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 t="s">
        <v>120</v>
      </c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78" t="s">
        <v>120</v>
      </c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</row>
    <row r="12" spans="1:107" ht="15" customHeight="1">
      <c r="A12" s="46"/>
      <c r="B12" s="305" t="s">
        <v>120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280" t="s">
        <v>120</v>
      </c>
      <c r="AL12" s="280"/>
      <c r="AM12" s="280"/>
      <c r="AN12" s="280"/>
      <c r="AO12" s="280"/>
      <c r="AP12" s="280"/>
      <c r="AQ12" s="281" t="s">
        <v>120</v>
      </c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96" t="s">
        <v>120</v>
      </c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8" t="s">
        <v>120</v>
      </c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302" t="s">
        <v>120</v>
      </c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</row>
    <row r="13" spans="1:107" ht="15" customHeight="1">
      <c r="A13" s="46"/>
      <c r="B13" s="305" t="s">
        <v>120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280" t="s">
        <v>120</v>
      </c>
      <c r="AL13" s="280"/>
      <c r="AM13" s="280"/>
      <c r="AN13" s="280"/>
      <c r="AO13" s="280"/>
      <c r="AP13" s="280"/>
      <c r="AQ13" s="281" t="s">
        <v>120</v>
      </c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96" t="s">
        <v>120</v>
      </c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8" t="s">
        <v>120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302" t="s">
        <v>120</v>
      </c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</row>
    <row r="14" spans="1:107" ht="15" customHeight="1">
      <c r="A14" s="46"/>
      <c r="B14" s="305" t="s">
        <v>120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80" t="s">
        <v>120</v>
      </c>
      <c r="AL14" s="280"/>
      <c r="AM14" s="280"/>
      <c r="AN14" s="280"/>
      <c r="AO14" s="280"/>
      <c r="AP14" s="280"/>
      <c r="AQ14" s="281" t="s">
        <v>120</v>
      </c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96" t="s">
        <v>120</v>
      </c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8" t="s">
        <v>120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302" t="s">
        <v>120</v>
      </c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</row>
    <row r="15" spans="1:107" ht="15" customHeight="1">
      <c r="A15" s="46"/>
      <c r="B15" s="305" t="s">
        <v>120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280" t="s">
        <v>120</v>
      </c>
      <c r="AL15" s="280"/>
      <c r="AM15" s="280"/>
      <c r="AN15" s="280"/>
      <c r="AO15" s="280"/>
      <c r="AP15" s="280"/>
      <c r="AQ15" s="281" t="s">
        <v>120</v>
      </c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96" t="s">
        <v>120</v>
      </c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8" t="s">
        <v>120</v>
      </c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302" t="s">
        <v>120</v>
      </c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</row>
    <row r="16" spans="1:107" ht="15" customHeight="1">
      <c r="A16" s="46"/>
      <c r="B16" s="305" t="s">
        <v>120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280" t="s">
        <v>120</v>
      </c>
      <c r="AL16" s="280"/>
      <c r="AM16" s="280"/>
      <c r="AN16" s="280"/>
      <c r="AO16" s="280"/>
      <c r="AP16" s="280"/>
      <c r="AQ16" s="281" t="s">
        <v>120</v>
      </c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96" t="s">
        <v>120</v>
      </c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8" t="s">
        <v>120</v>
      </c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302" t="s">
        <v>120</v>
      </c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</row>
    <row r="17" spans="1:107" ht="15" customHeight="1">
      <c r="A17" s="46"/>
      <c r="B17" s="305" t="s">
        <v>120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280" t="s">
        <v>120</v>
      </c>
      <c r="AL17" s="280"/>
      <c r="AM17" s="280"/>
      <c r="AN17" s="280"/>
      <c r="AO17" s="280"/>
      <c r="AP17" s="280"/>
      <c r="AQ17" s="281" t="s">
        <v>120</v>
      </c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96" t="s">
        <v>120</v>
      </c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8" t="s">
        <v>120</v>
      </c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302" t="s">
        <v>120</v>
      </c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</row>
    <row r="18" spans="1:107" ht="15" customHeight="1">
      <c r="A18" s="46"/>
      <c r="B18" s="305" t="s">
        <v>120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280" t="s">
        <v>120</v>
      </c>
      <c r="AL18" s="280"/>
      <c r="AM18" s="280"/>
      <c r="AN18" s="280"/>
      <c r="AO18" s="280"/>
      <c r="AP18" s="280"/>
      <c r="AQ18" s="281" t="s">
        <v>120</v>
      </c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96" t="s">
        <v>120</v>
      </c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8" t="s">
        <v>120</v>
      </c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302" t="s">
        <v>120</v>
      </c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</row>
    <row r="19" spans="1:107" ht="15" customHeight="1">
      <c r="A19" s="46"/>
      <c r="B19" s="305" t="s">
        <v>120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280" t="s">
        <v>120</v>
      </c>
      <c r="AL19" s="280"/>
      <c r="AM19" s="280"/>
      <c r="AN19" s="280"/>
      <c r="AO19" s="280"/>
      <c r="AP19" s="280"/>
      <c r="AQ19" s="281" t="s">
        <v>120</v>
      </c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96" t="s">
        <v>120</v>
      </c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8" t="s">
        <v>120</v>
      </c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302" t="s">
        <v>120</v>
      </c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</row>
    <row r="20" spans="1:107" ht="15" customHeight="1">
      <c r="A20" s="46"/>
      <c r="B20" s="305" t="s">
        <v>120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280" t="s">
        <v>120</v>
      </c>
      <c r="AL20" s="280"/>
      <c r="AM20" s="280"/>
      <c r="AN20" s="280"/>
      <c r="AO20" s="280"/>
      <c r="AP20" s="280"/>
      <c r="AQ20" s="281" t="s">
        <v>120</v>
      </c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96" t="s">
        <v>120</v>
      </c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8" t="s">
        <v>120</v>
      </c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302" t="s">
        <v>120</v>
      </c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</row>
    <row r="21" spans="1:107" ht="15" customHeight="1">
      <c r="A21" s="46"/>
      <c r="B21" s="305" t="s">
        <v>120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280" t="s">
        <v>120</v>
      </c>
      <c r="AL21" s="280"/>
      <c r="AM21" s="280"/>
      <c r="AN21" s="280"/>
      <c r="AO21" s="280"/>
      <c r="AP21" s="280"/>
      <c r="AQ21" s="281" t="s">
        <v>120</v>
      </c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96" t="s">
        <v>120</v>
      </c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8" t="s">
        <v>120</v>
      </c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302" t="s">
        <v>120</v>
      </c>
      <c r="CP21" s="302"/>
      <c r="CQ21" s="302"/>
      <c r="CR21" s="302"/>
      <c r="CS21" s="302"/>
      <c r="CT21" s="302"/>
      <c r="CU21" s="302"/>
      <c r="CV21" s="302"/>
      <c r="CW21" s="302"/>
      <c r="CX21" s="302"/>
      <c r="CY21" s="302"/>
      <c r="CZ21" s="302"/>
      <c r="DA21" s="302"/>
      <c r="DB21" s="302"/>
      <c r="DC21" s="302"/>
    </row>
    <row r="22" spans="1:107" ht="15" customHeight="1">
      <c r="A22" s="46"/>
      <c r="B22" s="305" t="s">
        <v>120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280" t="s">
        <v>120</v>
      </c>
      <c r="AL22" s="280"/>
      <c r="AM22" s="280"/>
      <c r="AN22" s="280"/>
      <c r="AO22" s="280"/>
      <c r="AP22" s="280"/>
      <c r="AQ22" s="281" t="s">
        <v>120</v>
      </c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96" t="s">
        <v>120</v>
      </c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8" t="s">
        <v>120</v>
      </c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302" t="s">
        <v>120</v>
      </c>
      <c r="CP22" s="302"/>
      <c r="CQ22" s="302"/>
      <c r="CR22" s="302"/>
      <c r="CS22" s="302"/>
      <c r="CT22" s="302"/>
      <c r="CU22" s="302"/>
      <c r="CV22" s="302"/>
      <c r="CW22" s="302"/>
      <c r="CX22" s="302"/>
      <c r="CY22" s="302"/>
      <c r="CZ22" s="302"/>
      <c r="DA22" s="302"/>
      <c r="DB22" s="302"/>
      <c r="DC22" s="302"/>
    </row>
    <row r="23" spans="1:107" ht="23.25" customHeight="1">
      <c r="A23" s="303" t="s">
        <v>60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280" t="s">
        <v>61</v>
      </c>
      <c r="AL23" s="280"/>
      <c r="AM23" s="280"/>
      <c r="AN23" s="280"/>
      <c r="AO23" s="280"/>
      <c r="AP23" s="280"/>
      <c r="AQ23" s="281" t="s">
        <v>47</v>
      </c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96" t="s">
        <v>120</v>
      </c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8" t="s">
        <v>120</v>
      </c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302" t="s">
        <v>120</v>
      </c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</row>
    <row r="24" spans="1:107" ht="15" customHeight="1">
      <c r="A24" s="307" t="s">
        <v>59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280" t="s">
        <v>120</v>
      </c>
      <c r="AL24" s="280"/>
      <c r="AM24" s="280"/>
      <c r="AN24" s="280"/>
      <c r="AO24" s="280"/>
      <c r="AP24" s="280"/>
      <c r="AQ24" s="281" t="s">
        <v>120</v>
      </c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96" t="s">
        <v>120</v>
      </c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8" t="s">
        <v>120</v>
      </c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302" t="s">
        <v>120</v>
      </c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</row>
    <row r="25" spans="1:107" ht="15" customHeight="1">
      <c r="A25" s="46"/>
      <c r="B25" s="305" t="s">
        <v>120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280"/>
      <c r="AL25" s="280"/>
      <c r="AM25" s="280"/>
      <c r="AN25" s="280"/>
      <c r="AO25" s="280"/>
      <c r="AP25" s="280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</row>
    <row r="26" spans="1:107" ht="15" customHeight="1">
      <c r="A26" s="46"/>
      <c r="B26" s="305" t="s">
        <v>120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6" t="s">
        <v>120</v>
      </c>
      <c r="AL26" s="306"/>
      <c r="AM26" s="306"/>
      <c r="AN26" s="306"/>
      <c r="AO26" s="306"/>
      <c r="AP26" s="306"/>
      <c r="AQ26" s="281" t="s">
        <v>120</v>
      </c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96" t="s">
        <v>120</v>
      </c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8" t="s">
        <v>120</v>
      </c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302" t="s">
        <v>120</v>
      </c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2"/>
      <c r="DA26" s="302"/>
      <c r="DB26" s="302"/>
      <c r="DC26" s="302"/>
    </row>
    <row r="27" spans="1:107" ht="15" customHeight="1">
      <c r="A27" s="46"/>
      <c r="B27" s="305" t="s">
        <v>120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280" t="s">
        <v>120</v>
      </c>
      <c r="AL27" s="280"/>
      <c r="AM27" s="280"/>
      <c r="AN27" s="280"/>
      <c r="AO27" s="280"/>
      <c r="AP27" s="280"/>
      <c r="AQ27" s="281" t="s">
        <v>120</v>
      </c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96" t="s">
        <v>120</v>
      </c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8" t="s">
        <v>120</v>
      </c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302" t="s">
        <v>120</v>
      </c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</row>
    <row r="28" spans="1:107" ht="15" customHeight="1">
      <c r="A28" s="46"/>
      <c r="B28" s="305" t="s">
        <v>120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280" t="s">
        <v>120</v>
      </c>
      <c r="AL28" s="280"/>
      <c r="AM28" s="280"/>
      <c r="AN28" s="280"/>
      <c r="AO28" s="280"/>
      <c r="AP28" s="280"/>
      <c r="AQ28" s="281" t="s">
        <v>120</v>
      </c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96" t="s">
        <v>120</v>
      </c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8" t="s">
        <v>120</v>
      </c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302" t="s">
        <v>120</v>
      </c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</row>
    <row r="29" spans="1:107" ht="15" customHeight="1">
      <c r="A29" s="46"/>
      <c r="B29" s="305" t="s">
        <v>120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280" t="s">
        <v>120</v>
      </c>
      <c r="AL29" s="280"/>
      <c r="AM29" s="280"/>
      <c r="AN29" s="280"/>
      <c r="AO29" s="280"/>
      <c r="AP29" s="280"/>
      <c r="AQ29" s="281" t="s">
        <v>120</v>
      </c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96" t="s">
        <v>120</v>
      </c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308" t="s">
        <v>120</v>
      </c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2" t="s">
        <v>120</v>
      </c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</row>
    <row r="30" spans="1:107" ht="15" customHeight="1">
      <c r="A30" s="309" t="s">
        <v>62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280" t="s">
        <v>63</v>
      </c>
      <c r="AL30" s="280"/>
      <c r="AM30" s="280"/>
      <c r="AN30" s="280"/>
      <c r="AO30" s="280"/>
      <c r="AP30" s="280"/>
      <c r="AQ30" s="281" t="s">
        <v>64</v>
      </c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98">
        <f>BG31+BG33</f>
        <v>445483.30999999866</v>
      </c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>
        <f>BZ33+BZ31</f>
        <v>-364444.4199999999</v>
      </c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78">
        <f>BG30-BZ30</f>
        <v>809927.7299999986</v>
      </c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</row>
    <row r="31" spans="1:107" ht="21.75" customHeight="1">
      <c r="A31" s="310" t="s">
        <v>65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280" t="s">
        <v>66</v>
      </c>
      <c r="AL31" s="280"/>
      <c r="AM31" s="280"/>
      <c r="AN31" s="280"/>
      <c r="AO31" s="280"/>
      <c r="AP31" s="280"/>
      <c r="AQ31" s="281" t="s">
        <v>67</v>
      </c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98">
        <f>-стр1!BB17+BG11</f>
        <v>-11064200</v>
      </c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>
        <v>-9601706.67</v>
      </c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302" t="s">
        <v>104</v>
      </c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</row>
    <row r="32" spans="1:107" ht="15" customHeight="1">
      <c r="A32" s="46"/>
      <c r="B32" s="305" t="s">
        <v>120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280" t="s">
        <v>120</v>
      </c>
      <c r="AL32" s="280"/>
      <c r="AM32" s="280"/>
      <c r="AN32" s="280"/>
      <c r="AO32" s="280"/>
      <c r="AP32" s="280"/>
      <c r="AQ32" s="281" t="s">
        <v>120</v>
      </c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96" t="s">
        <v>120</v>
      </c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8" t="s">
        <v>120</v>
      </c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302" t="s">
        <v>47</v>
      </c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</row>
    <row r="33" spans="1:107" ht="24.75" customHeight="1">
      <c r="A33" s="311" t="s">
        <v>68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280" t="s">
        <v>69</v>
      </c>
      <c r="AL33" s="280"/>
      <c r="AM33" s="280"/>
      <c r="AN33" s="280"/>
      <c r="AO33" s="280"/>
      <c r="AP33" s="280"/>
      <c r="AQ33" s="281" t="s">
        <v>70</v>
      </c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98">
        <f>стр2!AT8+BG9</f>
        <v>11509683.309999999</v>
      </c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>
        <v>9237262.25</v>
      </c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302" t="s">
        <v>104</v>
      </c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</row>
    <row r="34" spans="1:107" ht="15" customHeight="1">
      <c r="A34" s="46"/>
      <c r="B34" s="305" t="s">
        <v>120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273" t="s">
        <v>120</v>
      </c>
      <c r="AL34" s="273"/>
      <c r="AM34" s="273"/>
      <c r="AN34" s="273"/>
      <c r="AO34" s="273"/>
      <c r="AP34" s="273"/>
      <c r="AQ34" s="274" t="s">
        <v>120</v>
      </c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314" t="s">
        <v>120</v>
      </c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6" t="s">
        <v>120</v>
      </c>
      <c r="CA34" s="316"/>
      <c r="CB34" s="316"/>
      <c r="CC34" s="316"/>
      <c r="CD34" s="316"/>
      <c r="CE34" s="316"/>
      <c r="CF34" s="316"/>
      <c r="CG34" s="316"/>
      <c r="CH34" s="316"/>
      <c r="CI34" s="316"/>
      <c r="CJ34" s="316"/>
      <c r="CK34" s="316"/>
      <c r="CL34" s="316"/>
      <c r="CM34" s="316"/>
      <c r="CN34" s="316"/>
      <c r="CO34" s="312" t="s">
        <v>47</v>
      </c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</row>
    <row r="36" spans="1:107" ht="11.25" customHeight="1">
      <c r="A36" s="1" t="s">
        <v>71</v>
      </c>
      <c r="N36" s="47"/>
      <c r="O36" s="47"/>
      <c r="P36" s="47"/>
      <c r="Q36" s="47"/>
      <c r="R36" s="47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J36" s="313" t="s">
        <v>259</v>
      </c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1.25" customHeight="1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15" t="s">
        <v>72</v>
      </c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J37" s="315" t="s">
        <v>73</v>
      </c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CM37" s="44"/>
      <c r="CN37" s="44"/>
      <c r="CO37" s="44"/>
      <c r="CP37" s="44"/>
      <c r="CQ37" s="44"/>
      <c r="CR37" s="44"/>
      <c r="CS37" s="44"/>
      <c r="CT37" s="44"/>
      <c r="CU37" s="49"/>
      <c r="CV37" s="49"/>
      <c r="CW37" s="49"/>
      <c r="CX37" s="49"/>
      <c r="CY37" s="44"/>
      <c r="CZ37" s="44"/>
      <c r="DA37" s="44"/>
      <c r="DB37" s="44"/>
      <c r="DC37" s="44"/>
    </row>
    <row r="38" spans="1:107" ht="11.25">
      <c r="A38" s="235" t="s">
        <v>74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CM38" s="44"/>
      <c r="CN38" s="44"/>
      <c r="CO38" s="44"/>
      <c r="CP38" s="44"/>
      <c r="CQ38" s="44"/>
      <c r="CR38" s="44"/>
      <c r="CS38" s="44"/>
      <c r="CT38" s="44"/>
      <c r="CU38" s="49"/>
      <c r="CV38" s="49"/>
      <c r="CW38" s="49"/>
      <c r="CX38" s="49"/>
      <c r="CY38" s="44"/>
      <c r="CZ38" s="44"/>
      <c r="DA38" s="44"/>
      <c r="DB38" s="44"/>
      <c r="DC38" s="44"/>
    </row>
    <row r="39" spans="1:107" ht="11.2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J39" s="313" t="s">
        <v>181</v>
      </c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CM39" s="44"/>
      <c r="CN39" s="44"/>
      <c r="CO39" s="44"/>
      <c r="CP39" s="44"/>
      <c r="CQ39" s="44"/>
      <c r="CR39" s="44"/>
      <c r="CS39" s="44"/>
      <c r="CT39" s="44"/>
      <c r="CU39" s="49"/>
      <c r="CV39" s="49"/>
      <c r="CW39" s="49"/>
      <c r="CX39" s="49"/>
      <c r="CY39" s="44"/>
      <c r="CZ39" s="44"/>
      <c r="DA39" s="44"/>
      <c r="DB39" s="44"/>
      <c r="DC39" s="44"/>
    </row>
    <row r="40" spans="1:107" ht="11.25" customHeight="1">
      <c r="A40" s="295" t="s">
        <v>75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J40" s="315" t="s">
        <v>73</v>
      </c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CM40" s="44"/>
      <c r="CN40" s="44"/>
      <c r="CO40" s="44"/>
      <c r="CP40" s="44"/>
      <c r="CQ40" s="44"/>
      <c r="CR40" s="44"/>
      <c r="CS40" s="44"/>
      <c r="CT40" s="44"/>
      <c r="CU40" s="49"/>
      <c r="CV40" s="49"/>
      <c r="CW40" s="49"/>
      <c r="CX40" s="49"/>
      <c r="CY40" s="44"/>
      <c r="CZ40" s="44"/>
      <c r="DA40" s="44"/>
      <c r="DB40" s="44"/>
      <c r="DC40" s="44"/>
    </row>
    <row r="41" spans="1:107" ht="20.25" customHeight="1">
      <c r="A41" s="1" t="s">
        <v>76</v>
      </c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J41" s="313" t="s">
        <v>182</v>
      </c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18:107" ht="11.25" customHeight="1">
      <c r="R42" s="315" t="s">
        <v>72</v>
      </c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48"/>
      <c r="AI42" s="48"/>
      <c r="AJ42" s="315" t="s">
        <v>73</v>
      </c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83:107" ht="7.5" customHeight="1"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1:107" ht="15" customHeight="1">
      <c r="A44" s="317" t="s">
        <v>77</v>
      </c>
      <c r="B44" s="317"/>
      <c r="C44" s="318" t="s">
        <v>247</v>
      </c>
      <c r="D44" s="318"/>
      <c r="E44" s="318"/>
      <c r="F44" s="1" t="s">
        <v>77</v>
      </c>
      <c r="I44" s="313" t="s">
        <v>250</v>
      </c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7">
        <v>202</v>
      </c>
      <c r="Z44" s="317"/>
      <c r="AA44" s="317"/>
      <c r="AB44" s="317"/>
      <c r="AC44" s="317"/>
      <c r="AD44" s="319">
        <v>1</v>
      </c>
      <c r="AE44" s="319"/>
      <c r="AG44" s="1" t="s">
        <v>84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1:107" ht="15" customHeight="1">
      <c r="A45" s="51"/>
      <c r="B45" s="51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1"/>
      <c r="Z45" s="51"/>
      <c r="AA45" s="51"/>
      <c r="AB45" s="51"/>
      <c r="AC45" s="51"/>
      <c r="AD45" s="45"/>
      <c r="AE45" s="45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1:107" ht="15" customHeight="1">
      <c r="A46" s="51"/>
      <c r="B46" s="51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1"/>
      <c r="Z46" s="51"/>
      <c r="AA46" s="51"/>
      <c r="AB46" s="51"/>
      <c r="AC46" s="51"/>
      <c r="AD46" s="45"/>
      <c r="AE46" s="45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15" customHeight="1">
      <c r="A47" s="51"/>
      <c r="B47" s="51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1"/>
      <c r="Z47" s="51"/>
      <c r="AA47" s="51"/>
      <c r="AB47" s="51"/>
      <c r="AC47" s="51"/>
      <c r="AD47" s="45"/>
      <c r="AE47" s="45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15" customHeight="1">
      <c r="A48" s="51"/>
      <c r="B48" s="51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1"/>
      <c r="Z48" s="51"/>
      <c r="AA48" s="51"/>
      <c r="AB48" s="51"/>
      <c r="AC48" s="51"/>
      <c r="AD48" s="45"/>
      <c r="AE48" s="45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15" customHeight="1">
      <c r="A49" s="51"/>
      <c r="B49" s="51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1"/>
      <c r="Z49" s="51"/>
      <c r="AA49" s="51"/>
      <c r="AB49" s="51"/>
      <c r="AC49" s="51"/>
      <c r="AD49" s="45"/>
      <c r="AE49" s="45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5" customHeight="1">
      <c r="A50" s="51"/>
      <c r="B50" s="51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1"/>
      <c r="Z50" s="51"/>
      <c r="AA50" s="51"/>
      <c r="AB50" s="51"/>
      <c r="AC50" s="51"/>
      <c r="AD50" s="45"/>
      <c r="AE50" s="45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15" customHeight="1">
      <c r="A51" s="51"/>
      <c r="B51" s="51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1"/>
      <c r="Z51" s="51"/>
      <c r="AA51" s="51"/>
      <c r="AB51" s="51"/>
      <c r="AC51" s="51"/>
      <c r="AD51" s="45"/>
      <c r="AE51" s="45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1:107" ht="15" customHeight="1">
      <c r="A52" s="51"/>
      <c r="B52" s="51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1"/>
      <c r="Z52" s="51"/>
      <c r="AA52" s="51"/>
      <c r="AB52" s="51"/>
      <c r="AC52" s="51"/>
      <c r="AD52" s="45"/>
      <c r="AE52" s="45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1:107" ht="15" customHeight="1">
      <c r="A53" s="51"/>
      <c r="B53" s="51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1"/>
      <c r="Z53" s="51"/>
      <c r="AA53" s="51"/>
      <c r="AB53" s="51"/>
      <c r="AC53" s="51"/>
      <c r="AD53" s="45"/>
      <c r="AE53" s="45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1:107" ht="15" customHeight="1">
      <c r="A54" s="51"/>
      <c r="B54" s="51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1"/>
      <c r="Z54" s="51"/>
      <c r="AA54" s="51"/>
      <c r="AB54" s="51"/>
      <c r="AC54" s="51"/>
      <c r="AD54" s="45"/>
      <c r="AE54" s="45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1:107" ht="15" customHeight="1">
      <c r="A55" s="51"/>
      <c r="B55" s="51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1"/>
      <c r="Z55" s="51"/>
      <c r="AA55" s="51"/>
      <c r="AB55" s="51"/>
      <c r="AC55" s="51"/>
      <c r="AD55" s="45"/>
      <c r="AE55" s="45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1:107" ht="15" customHeight="1">
      <c r="A56" s="51"/>
      <c r="B56" s="51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1"/>
      <c r="Z56" s="51"/>
      <c r="AA56" s="51"/>
      <c r="AB56" s="51"/>
      <c r="AC56" s="51"/>
      <c r="AD56" s="45"/>
      <c r="AE56" s="45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5" customHeight="1">
      <c r="A57" s="51"/>
      <c r="B57" s="51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1"/>
      <c r="Z57" s="51"/>
      <c r="AA57" s="51"/>
      <c r="AB57" s="51"/>
      <c r="AC57" s="51"/>
      <c r="AD57" s="45"/>
      <c r="AE57" s="45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1:107" ht="15" customHeight="1">
      <c r="A58" s="51"/>
      <c r="B58" s="51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45"/>
      <c r="AE58" s="45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1:107" ht="15" customHeight="1">
      <c r="A59" s="51"/>
      <c r="B59" s="51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45"/>
      <c r="AE59" s="45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1:107" ht="15" customHeight="1">
      <c r="A60" s="51"/>
      <c r="B60" s="51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45"/>
      <c r="AE60" s="45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1:107" ht="15" customHeight="1">
      <c r="A61" s="51"/>
      <c r="B61" s="51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45"/>
      <c r="AE61" s="45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15" customHeight="1">
      <c r="A62" s="51"/>
      <c r="B62" s="51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45"/>
      <c r="AE62" s="45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59:107" ht="10.5" customHeight="1"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</row>
    <row r="64" spans="1:107" ht="18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5"/>
    </row>
    <row r="65" spans="1:107" ht="18" customHeight="1">
      <c r="A65" s="56"/>
      <c r="B65" s="52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52"/>
      <c r="AE65" s="52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52"/>
      <c r="AU65" s="52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52"/>
      <c r="BX65" s="52"/>
      <c r="BY65" s="317"/>
      <c r="BZ65" s="317"/>
      <c r="CA65" s="318"/>
      <c r="CB65" s="318"/>
      <c r="CC65" s="318"/>
      <c r="CD65" s="6"/>
      <c r="CE65" s="52"/>
      <c r="CF65" s="52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7"/>
      <c r="CS65" s="317"/>
      <c r="CT65" s="317"/>
      <c r="CU65" s="317"/>
      <c r="CV65" s="317"/>
      <c r="CW65" s="319"/>
      <c r="CX65" s="319"/>
      <c r="CY65" s="52"/>
      <c r="CZ65" s="52"/>
      <c r="DA65" s="52"/>
      <c r="DB65" s="52"/>
      <c r="DC65" s="57"/>
    </row>
    <row r="66" spans="1:107" s="48" customFormat="1" ht="18" customHeight="1">
      <c r="A66" s="58"/>
      <c r="B66" s="59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60"/>
      <c r="AE66" s="60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21"/>
      <c r="AT66" s="60"/>
      <c r="AU66" s="60"/>
      <c r="AV66" s="321"/>
      <c r="AW66" s="321"/>
      <c r="AX66" s="321"/>
      <c r="AY66" s="321"/>
      <c r="AZ66" s="321"/>
      <c r="BA66" s="321"/>
      <c r="BB66" s="321"/>
      <c r="BC66" s="321"/>
      <c r="BD66" s="321"/>
      <c r="BE66" s="321"/>
      <c r="BF66" s="321"/>
      <c r="BG66" s="321"/>
      <c r="BH66" s="321"/>
      <c r="BI66" s="321"/>
      <c r="BJ66" s="321"/>
      <c r="BK66" s="321"/>
      <c r="BL66" s="321"/>
      <c r="BM66" s="321"/>
      <c r="BN66" s="321"/>
      <c r="BO66" s="321"/>
      <c r="BP66" s="321"/>
      <c r="BQ66" s="321"/>
      <c r="BR66" s="321"/>
      <c r="BS66" s="321"/>
      <c r="BT66" s="321"/>
      <c r="BU66" s="321"/>
      <c r="BV66" s="321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12"/>
      <c r="DB66" s="59"/>
      <c r="DC66" s="61"/>
    </row>
  </sheetData>
  <sheetProtection selectLockedCells="1" selectUnlockedCells="1"/>
  <mergeCells count="201">
    <mergeCell ref="C66:AC66"/>
    <mergeCell ref="AF66:AS66"/>
    <mergeCell ref="AV66:BV66"/>
    <mergeCell ref="CA65:CC65"/>
    <mergeCell ref="CG65:CQ65"/>
    <mergeCell ref="CR65:CV65"/>
    <mergeCell ref="CW65:CX65"/>
    <mergeCell ref="C65:AC65"/>
    <mergeCell ref="AF65:AS65"/>
    <mergeCell ref="AV65:BV65"/>
    <mergeCell ref="BY65:BZ65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8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2021-11-01T13:42:07Z</cp:lastPrinted>
  <dcterms:modified xsi:type="dcterms:W3CDTF">2021-11-08T12:31:58Z</dcterms:modified>
  <cp:category/>
  <cp:version/>
  <cp:contentType/>
  <cp:contentStatus/>
</cp:coreProperties>
</file>