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'стр1'!$A$1:$DC$68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<sst xmlns="http://schemas.openxmlformats.org/spreadsheetml/2006/main" count="500" uniqueCount="239">
  <si>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</si>
  <si>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</si>
  <si>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</si>
  <si>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</si>
  <si>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</si>
  <si>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</si>
  <si>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</si>
  <si>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</si>
  <si>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</si>
  <si>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</si>
  <si>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</si>
  <si>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</si>
  <si>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</si>
  <si>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</si>
  <si>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</si>
  <si>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</si>
  <si>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</si>
  <si>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</si>
  <si>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</si>
  <si>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</si>
  <si>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</si>
  <si>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</si>
  <si>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</si>
  <si>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</si>
  <si>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</si>
  <si>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</si>
  <si>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</si>
  <si>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</si>
  <si>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</si>
  <si>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</si>
  <si>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</si>
  <si>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</si>
  <si>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</si>
  <si>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</si>
  <si>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</si>
  <si>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</si>
  <si>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</si>
  <si>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</si>
  <si>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</si>
  <si>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</si>
  <si>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</si>
  <si>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</si>
  <si>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</si>
  <si>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</si>
  <si>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</si>
  <si>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</si>
  <si>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</si>
  <si>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</si>
  <si>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</si>
  <si>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</si>
  <si>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</si>
  <si>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</si>
  <si>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</si>
  <si>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</si>
  <si>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</si>
  <si>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</si>
  <si>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</si>
  <si>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</si>
  <si>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</si>
  <si>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</si>
  <si>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</si>
  <si>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</si>
  <si>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</si>
  <si>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</si>
  <si>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</si>
  <si>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</si>
  <si>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</si>
  <si>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</si>
  <si>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</si>
  <si>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</si>
  <si>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</si>
  <si>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</si>
  <si>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</si>
  <si>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</si>
  <si>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</si>
  <si>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</si>
  <si>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</si>
  <si>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</si>
  <si>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</si>
  <si>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</si>
  <si>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</si>
  <si>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</si>
  <si>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</si>
  <si>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</si>
  <si>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</si>
  <si>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</si>
  <si>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</si>
  <si>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</si>
  <si>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</si>
  <si>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</si>
  <si>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</si>
  <si>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</si>
  <si>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</si>
  <si>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</si>
  <si>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</si>
  <si>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</si>
  <si>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</si>
  <si>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</si>
  <si>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</si>
  <si>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</si>
  <si>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</si>
  <si>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</si>
  <si>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</si>
  <si>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</si>
  <si>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</si>
  <si>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</si>
  <si>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</si>
  <si>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</si>
  <si>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</si>
  <si>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</si>
  <si>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</si>
  <si>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</si>
  <si>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</si>
  <si>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</si>
  <si>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</si>
  <si>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</si>
  <si>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</si>
  <si>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</si>
  <si>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</si>
  <si>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</si>
  <si>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</si>
  <si>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</si>
  <si>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</si>
  <si>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</si>
  <si>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</si>
  <si>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</si>
  <si>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</si>
  <si>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</si>
  <si>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</si>
  <si>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</si>
  <si>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</si>
  <si>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</si>
  <si>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</si>
  <si>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</si>
  <si>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</si>
  <si>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</si>
  <si>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</si>
  <si>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</si>
  <si>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</si>
  <si>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</si>
  <si>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</si>
  <si>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</si>
  <si>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</si>
  <si>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</si>
  <si>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</si>
  <si>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</si>
  <si>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</si>
  <si>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</si>
  <si>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</si>
  <si>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</si>
  <si>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</si>
  <si>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</si>
  <si>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</si>
  <si>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</si>
  <si>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</si>
  <si>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</si>
  <si>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</si>
  <si>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</si>
  <si>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</si>
  <si>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</si>
  <si>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</si>
  <si>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</si>
  <si>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</si>
  <si>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</si>
  <si>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</si>
  <si>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</si>
  <si>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</si>
  <si>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</si>
  <si>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</si>
  <si>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</si>
  <si>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</si>
  <si>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</si>
  <si>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</si>
  <si>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</si>
  <si>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</si>
  <si>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</si>
  <si>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</si>
  <si>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</si>
  <si>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</si>
  <si>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</si>
  <si>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</si>
  <si>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</si>
  <si>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</si>
  <si>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</si>
  <si>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</si>
  <si>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</si>
  <si>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</si>
  <si>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</si>
  <si>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</si>
  <si>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</si>
  <si>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</si>
  <si>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</si>
  <si>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</si>
  <si>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</si>
  <si>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</si>
  <si>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</si>
  <si>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</si>
  <si>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</si>
  <si>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</si>
  <si>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</si>
  <si>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</si>
  <si>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</si>
  <si>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</si>
  <si>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</si>
  <si>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</si>
  <si>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</si>
  <si>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</si>
  <si>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</si>
  <si>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</si>
  <si>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</si>
  <si>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</si>
  <si>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</si>
  <si>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</si>
  <si>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</si>
  <si>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</si>
  <si>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</si>
  <si>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</si>
  <si>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</si>
  <si>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</si>
  <si>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</si>
  <si>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01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</si>
  <si>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</si>
  <si>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</si>
  <si>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</si>
  <si>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</si>
  <si>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</si>
  <si>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</si>
  <si>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</si>
  <si>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А.В. Балык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</si>
  <si>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</si>
  <si>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</si>
  <si>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</si>
  <si>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</si>
  <si>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</si>
  <si>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</si>
  <si>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апреля</t>
  </si>
  <si>
    <t>01.04.2022</t>
  </si>
  <si>
    <t>182 1 01 02030 01 1000 110</t>
  </si>
  <si>
    <t>182 1 05 03010 01 4000 110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</si>
</sst>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9" fontId="34" fillId="26" borderId="30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4" fontId="36" fillId="25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30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30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4" fontId="36" fillId="29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4" borderId="13" xfId="0" applyNumberFormat="1" applyFont="1" applyFill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49" fontId="37" fillId="0" borderId="32" xfId="0" applyNumberFormat="1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34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35" xfId="0" applyFont="1" applyBorder="1" applyAlignment="1">
      <alignment horizontal="center" vertical="top"/>
    </xf>
    <xf numFmtId="0" fontId="37" fillId="0" borderId="31" xfId="0" applyFont="1" applyBorder="1" applyAlignment="1">
      <alignment horizontal="center" vertical="top"/>
    </xf>
    <xf numFmtId="0" fontId="34" fillId="0" borderId="31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32" xfId="0" applyNumberFormat="1" applyFont="1" applyFill="1" applyBorder="1" applyAlignment="1">
      <alignment horizontal="center"/>
    </xf>
    <xf numFmtId="49" fontId="37" fillId="24" borderId="36" xfId="0" applyNumberFormat="1" applyFont="1" applyFill="1" applyBorder="1" applyAlignment="1">
      <alignment horizontal="center"/>
    </xf>
    <xf numFmtId="4" fontId="36" fillId="24" borderId="37" xfId="0" applyNumberFormat="1" applyFont="1" applyFill="1" applyBorder="1" applyAlignment="1">
      <alignment horizontal="center"/>
    </xf>
    <xf numFmtId="4" fontId="36" fillId="24" borderId="38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0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0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0" fontId="44" fillId="35" borderId="28" xfId="0" applyNumberFormat="1" applyFont="1" applyFill="1" applyBorder="1" applyAlignment="1">
      <alignment horizontal="left" wrapText="1"/>
    </xf>
    <xf numFmtId="49" fontId="34" fillId="35" borderId="28" xfId="0" applyNumberFormat="1" applyFont="1" applyFill="1" applyBorder="1" applyAlignment="1">
      <alignment horizontal="center"/>
    </xf>
    <xf numFmtId="4" fontId="36" fillId="35" borderId="29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27" borderId="29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0" fontId="44" fillId="25" borderId="30" xfId="0" applyFont="1" applyFill="1" applyBorder="1" applyAlignment="1">
      <alignment horizontal="left"/>
    </xf>
    <xf numFmtId="49" fontId="34" fillId="25" borderId="30" xfId="0" applyNumberFormat="1" applyFont="1" applyFill="1" applyBorder="1" applyAlignment="1">
      <alignment horizontal="center"/>
    </xf>
    <xf numFmtId="0" fontId="44" fillId="31" borderId="30" xfId="0" applyFont="1" applyFill="1" applyBorder="1" applyAlignment="1">
      <alignment horizontal="left" wrapText="1"/>
    </xf>
    <xf numFmtId="49" fontId="34" fillId="37" borderId="30" xfId="0" applyNumberFormat="1" applyFont="1" applyFill="1" applyBorder="1" applyAlignment="1">
      <alignment horizontal="center"/>
    </xf>
    <xf numFmtId="0" fontId="44" fillId="27" borderId="30" xfId="0" applyFont="1" applyFill="1" applyBorder="1" applyAlignment="1">
      <alignment horizontal="left"/>
    </xf>
    <xf numFmtId="49" fontId="34" fillId="27" borderId="30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/>
    </xf>
    <xf numFmtId="0" fontId="45" fillId="26" borderId="30" xfId="0" applyFont="1" applyFill="1" applyBorder="1" applyAlignment="1">
      <alignment horizontal="left" wrapText="1"/>
    </xf>
    <xf numFmtId="49" fontId="37" fillId="37" borderId="17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4" fontId="36" fillId="37" borderId="29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4" fontId="36" fillId="30" borderId="29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0" fontId="44" fillId="38" borderId="28" xfId="0" applyFont="1" applyFill="1" applyBorder="1" applyAlignment="1">
      <alignment/>
    </xf>
    <xf numFmtId="49" fontId="34" fillId="30" borderId="30" xfId="0" applyNumberFormat="1" applyFont="1" applyFill="1" applyBorder="1" applyAlignment="1">
      <alignment horizontal="center"/>
    </xf>
    <xf numFmtId="49" fontId="37" fillId="30" borderId="17" xfId="0" applyNumberFormat="1" applyFont="1" applyFill="1" applyBorder="1" applyAlignment="1">
      <alignment horizontal="center"/>
    </xf>
    <xf numFmtId="0" fontId="45" fillId="0" borderId="28" xfId="0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0" fontId="44" fillId="28" borderId="41" xfId="0" applyFont="1" applyFill="1" applyBorder="1" applyAlignment="1">
      <alignment horizontal="left" wrapText="1"/>
    </xf>
    <xf numFmtId="49" fontId="34" fillId="28" borderId="34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4" fillId="4" borderId="30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49" fontId="34" fillId="24" borderId="43" xfId="0" applyNumberFormat="1" applyFont="1" applyFill="1" applyBorder="1" applyAlignment="1">
      <alignment horizontal="center"/>
    </xf>
    <xf numFmtId="49" fontId="34" fillId="24" borderId="44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0" fontId="44" fillId="24" borderId="45" xfId="0" applyFont="1" applyFill="1" applyBorder="1" applyAlignment="1">
      <alignment horizontal="left" wrapText="1"/>
    </xf>
    <xf numFmtId="0" fontId="44" fillId="24" borderId="46" xfId="0" applyFont="1" applyFill="1" applyBorder="1" applyAlignment="1">
      <alignment horizontal="left" wrapText="1"/>
    </xf>
    <xf numFmtId="0" fontId="44" fillId="24" borderId="47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0" fontId="44" fillId="29" borderId="41" xfId="0" applyFont="1" applyFill="1" applyBorder="1" applyAlignment="1">
      <alignment horizontal="left" wrapText="1"/>
    </xf>
    <xf numFmtId="49" fontId="34" fillId="29" borderId="34" xfId="0" applyNumberFormat="1" applyFont="1" applyFill="1" applyBorder="1" applyAlignment="1">
      <alignment horizontal="center"/>
    </xf>
    <xf numFmtId="0" fontId="44" fillId="4" borderId="34" xfId="0" applyFont="1" applyFill="1" applyBorder="1" applyAlignment="1">
      <alignment horizontal="left" wrapText="1"/>
    </xf>
    <xf numFmtId="0" fontId="37" fillId="28" borderId="17" xfId="0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0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24" borderId="39" xfId="0" applyFont="1" applyFill="1" applyBorder="1" applyAlignment="1">
      <alignment horizontal="left" wrapText="1"/>
    </xf>
    <xf numFmtId="49" fontId="27" fillId="0" borderId="49" xfId="0" applyNumberFormat="1" applyFont="1" applyFill="1" applyBorder="1" applyAlignment="1">
      <alignment horizontal="center"/>
    </xf>
    <xf numFmtId="49" fontId="26" fillId="24" borderId="5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51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2" fontId="28" fillId="0" borderId="29" xfId="0" applyNumberFormat="1" applyFont="1" applyFill="1" applyBorder="1" applyAlignment="1">
      <alignment wrapText="1"/>
    </xf>
    <xf numFmtId="0" fontId="28" fillId="0" borderId="29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4" fontId="26" fillId="0" borderId="1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25" fillId="24" borderId="19" xfId="0" applyFont="1" applyFill="1" applyBorder="1" applyAlignment="1">
      <alignment/>
    </xf>
    <xf numFmtId="49" fontId="23" fillId="24" borderId="52" xfId="0" applyNumberFormat="1" applyFont="1" applyFill="1" applyBorder="1" applyAlignment="1">
      <alignment horizontal="center"/>
    </xf>
    <xf numFmtId="49" fontId="23" fillId="24" borderId="37" xfId="0" applyNumberFormat="1" applyFont="1" applyFill="1" applyBorder="1" applyAlignment="1">
      <alignment horizontal="center"/>
    </xf>
    <xf numFmtId="4" fontId="25" fillId="24" borderId="37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49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wrapText="1"/>
    </xf>
    <xf numFmtId="0" fontId="28" fillId="24" borderId="19" xfId="0" applyFont="1" applyFill="1" applyBorder="1" applyAlignment="1">
      <alignment horizontal="left" wrapText="1"/>
    </xf>
    <xf numFmtId="49" fontId="27" fillId="24" borderId="49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9" fontId="27" fillId="24" borderId="53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" fontId="25" fillId="0" borderId="54" xfId="0" applyNumberFormat="1" applyFont="1" applyFill="1" applyBorder="1" applyAlignment="1">
      <alignment horizontal="center"/>
    </xf>
    <xf numFmtId="4" fontId="25" fillId="0" borderId="55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8" xfId="0" applyNumberFormat="1" applyFont="1" applyFill="1" applyBorder="1" applyAlignment="1">
      <alignment horizontal="center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" fontId="25" fillId="24" borderId="54" xfId="0" applyNumberFormat="1" applyFont="1" applyFill="1" applyBorder="1" applyAlignment="1">
      <alignment horizontal="center"/>
    </xf>
    <xf numFmtId="4" fontId="25" fillId="24" borderId="55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vertical="center" wrapText="1"/>
    </xf>
    <xf numFmtId="49" fontId="19" fillId="0" borderId="60" xfId="0" applyNumberFormat="1" applyFont="1" applyFill="1" applyBorder="1" applyAlignment="1">
      <alignment horizontal="center"/>
    </xf>
    <xf numFmtId="49" fontId="19" fillId="0" borderId="61" xfId="0" applyNumberFormat="1" applyFont="1" applyFill="1" applyBorder="1" applyAlignment="1">
      <alignment horizontal="center"/>
    </xf>
    <xf numFmtId="4" fontId="33" fillId="0" borderId="61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49" fontId="27" fillId="0" borderId="47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" fontId="19" fillId="0" borderId="37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4" fontId="19" fillId="0" borderId="6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2"/>
  <sheetViews>
    <sheetView view="pageBreakPreview" zoomScale="50" zoomScaleSheetLayoutView="50" zoomScalePageLayoutView="0" workbookViewId="0" topLeftCell="A17">
      <selection activeCell="BX22" sqref="BX22:CM22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14" t="s">
        <v>42</v>
      </c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118" t="s">
        <v>78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119" t="s">
        <v>79</v>
      </c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</row>
    <row r="5" spans="90:107" s="69" customFormat="1" ht="34.5" customHeight="1">
      <c r="CL5" s="74" t="s">
        <v>80</v>
      </c>
      <c r="CN5" s="120" t="s">
        <v>81</v>
      </c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</row>
    <row r="6" spans="30:107" s="69" customFormat="1" ht="33.75" customHeight="1">
      <c r="AD6" s="76"/>
      <c r="AE6" s="76"/>
      <c r="AF6" s="76"/>
      <c r="AG6" s="76"/>
      <c r="AH6" s="77" t="s">
        <v>82</v>
      </c>
      <c r="AI6" s="76"/>
      <c r="AJ6" s="115" t="s">
        <v>235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6">
        <v>202</v>
      </c>
      <c r="BB6" s="116"/>
      <c r="BC6" s="116"/>
      <c r="BD6" s="116"/>
      <c r="BE6" s="116"/>
      <c r="BF6" s="117">
        <v>2</v>
      </c>
      <c r="BG6" s="117"/>
      <c r="BH6" s="76"/>
      <c r="BI6" s="76" t="s">
        <v>83</v>
      </c>
      <c r="BJ6" s="76"/>
      <c r="BK6" s="76"/>
      <c r="BL6" s="76"/>
      <c r="BM6" s="76"/>
      <c r="CL6" s="74" t="s">
        <v>84</v>
      </c>
      <c r="CN6" s="110" t="s">
        <v>236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</row>
    <row r="7" spans="1:107" s="78" customFormat="1" ht="40.5" customHeight="1">
      <c r="A7" s="78" t="s">
        <v>85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09" t="s">
        <v>86</v>
      </c>
      <c r="CE7" s="109"/>
      <c r="CF7" s="109"/>
      <c r="CG7" s="109"/>
      <c r="CH7" s="109"/>
      <c r="CI7" s="109"/>
      <c r="CJ7" s="109"/>
      <c r="CK7" s="109"/>
      <c r="CL7" s="109"/>
      <c r="CM7" s="109"/>
      <c r="CN7" s="110" t="s">
        <v>87</v>
      </c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</row>
    <row r="8" spans="1:107" s="78" customFormat="1" ht="21" customHeight="1">
      <c r="A8" s="78" t="s">
        <v>88</v>
      </c>
      <c r="S8" s="122" t="s">
        <v>89</v>
      </c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CD8" s="109" t="s">
        <v>90</v>
      </c>
      <c r="CE8" s="109"/>
      <c r="CF8" s="109"/>
      <c r="CG8" s="109"/>
      <c r="CH8" s="109"/>
      <c r="CI8" s="109"/>
      <c r="CJ8" s="109"/>
      <c r="CK8" s="109"/>
      <c r="CL8" s="109"/>
      <c r="CM8" s="109"/>
      <c r="CN8" s="123" t="s">
        <v>91</v>
      </c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</row>
    <row r="9" spans="1:107" s="78" customFormat="1" ht="20.25" customHeight="1">
      <c r="A9" s="111" t="s">
        <v>92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CE9" s="109" t="s">
        <v>122</v>
      </c>
      <c r="CF9" s="109"/>
      <c r="CG9" s="109"/>
      <c r="CH9" s="109"/>
      <c r="CI9" s="109"/>
      <c r="CJ9" s="109"/>
      <c r="CK9" s="109"/>
      <c r="CL9" s="109"/>
      <c r="CM9" s="109"/>
      <c r="CN9" s="110" t="s">
        <v>123</v>
      </c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</row>
    <row r="10" spans="1:107" s="78" customFormat="1" ht="19.5" customHeight="1">
      <c r="A10" s="78" t="s">
        <v>175</v>
      </c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</row>
    <row r="11" spans="1:107" s="78" customFormat="1" ht="20.25" customHeight="1">
      <c r="A11" s="78" t="s">
        <v>93</v>
      </c>
      <c r="CL11" s="80"/>
      <c r="CN11" s="121">
        <v>383</v>
      </c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</row>
    <row r="12" s="78" customFormat="1" ht="25.5"/>
    <row r="13" spans="1:107" s="69" customFormat="1" ht="27.75">
      <c r="A13" s="124" t="s">
        <v>94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</row>
    <row r="14" s="69" customFormat="1" ht="60" customHeight="1"/>
    <row r="15" spans="1:107" s="69" customFormat="1" ht="116.25" customHeight="1">
      <c r="A15" s="125" t="s">
        <v>95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6" t="s">
        <v>96</v>
      </c>
      <c r="AG15" s="126"/>
      <c r="AH15" s="126"/>
      <c r="AI15" s="126"/>
      <c r="AJ15" s="126"/>
      <c r="AK15" s="126"/>
      <c r="AL15" s="127" t="s">
        <v>97</v>
      </c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6" t="s">
        <v>98</v>
      </c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 t="s">
        <v>99</v>
      </c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 t="s">
        <v>100</v>
      </c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</row>
    <row r="16" spans="1:107" s="69" customFormat="1" ht="25.5">
      <c r="A16" s="128">
        <v>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9">
        <v>2</v>
      </c>
      <c r="AG16" s="129"/>
      <c r="AH16" s="129"/>
      <c r="AI16" s="129"/>
      <c r="AJ16" s="129"/>
      <c r="AK16" s="129"/>
      <c r="AL16" s="130">
        <v>3</v>
      </c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1">
        <v>4</v>
      </c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>
        <v>5</v>
      </c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>
        <v>6</v>
      </c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</row>
    <row r="17" spans="1:107" s="75" customFormat="1" ht="36" customHeight="1">
      <c r="A17" s="134" t="s">
        <v>101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5" t="s">
        <v>102</v>
      </c>
      <c r="AG17" s="135"/>
      <c r="AH17" s="135"/>
      <c r="AI17" s="135"/>
      <c r="AJ17" s="135"/>
      <c r="AK17" s="135"/>
      <c r="AL17" s="136" t="s">
        <v>103</v>
      </c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7">
        <f>BB19+BB58</f>
        <v>11217100</v>
      </c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>
        <f>BX19+BX58</f>
        <v>4950375.25</v>
      </c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8">
        <f>SUM(BB17-BX17)</f>
        <v>6266724.75</v>
      </c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</row>
    <row r="18" spans="1:107" s="69" customFormat="1" ht="30" customHeight="1">
      <c r="A18" s="141" t="s">
        <v>104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2"/>
      <c r="AG18" s="142"/>
      <c r="AH18" s="142"/>
      <c r="AI18" s="142"/>
      <c r="AJ18" s="142"/>
      <c r="AK18" s="142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</row>
    <row r="19" spans="1:107" s="63" customFormat="1" ht="38.25" customHeight="1">
      <c r="A19" s="143" t="s">
        <v>105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 t="s">
        <v>102</v>
      </c>
      <c r="AG19" s="144"/>
      <c r="AH19" s="144"/>
      <c r="AI19" s="144"/>
      <c r="AJ19" s="144"/>
      <c r="AK19" s="144"/>
      <c r="AL19" s="145" t="s">
        <v>106</v>
      </c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39">
        <f>BB20+BB28+BB33+BB47+BB51+BB55</f>
        <v>6338100</v>
      </c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>
        <f>BX20+BX28+BX33+BX51+BX47</f>
        <v>2148250.5999999996</v>
      </c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40">
        <f>BB19-BX19</f>
        <v>4189849.4000000004</v>
      </c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</row>
    <row r="20" spans="1:107" s="62" customFormat="1" ht="33" customHeight="1">
      <c r="A20" s="147" t="s">
        <v>107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92" t="s">
        <v>102</v>
      </c>
      <c r="AG20" s="92"/>
      <c r="AH20" s="92"/>
      <c r="AI20" s="92"/>
      <c r="AJ20" s="92"/>
      <c r="AK20" s="92"/>
      <c r="AL20" s="93" t="s">
        <v>108</v>
      </c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4">
        <f>BB21</f>
        <v>778100</v>
      </c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f>BX21</f>
        <v>139623.13999999998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6">
        <f>BB20-BX20</f>
        <v>638476.86</v>
      </c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</row>
    <row r="21" spans="1:107" s="4" customFormat="1" ht="44.25" customHeight="1">
      <c r="A21" s="148" t="s">
        <v>109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9" t="s">
        <v>102</v>
      </c>
      <c r="AG21" s="149"/>
      <c r="AH21" s="149"/>
      <c r="AI21" s="149"/>
      <c r="AJ21" s="149"/>
      <c r="AK21" s="149"/>
      <c r="AL21" s="156" t="s">
        <v>115</v>
      </c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5">
        <f>BB22</f>
        <v>778100</v>
      </c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>
        <f>BX22+BX25</f>
        <v>139623.13999999998</v>
      </c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97">
        <f>SUM(CN20)</f>
        <v>638476.86</v>
      </c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</row>
    <row r="22" spans="1:115" s="84" customFormat="1" ht="195" customHeight="1">
      <c r="A22" s="152" t="s">
        <v>116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3" t="s">
        <v>102</v>
      </c>
      <c r="AG22" s="153"/>
      <c r="AH22" s="153"/>
      <c r="AI22" s="153"/>
      <c r="AJ22" s="153"/>
      <c r="AK22" s="153"/>
      <c r="AL22" s="150" t="s">
        <v>117</v>
      </c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1">
        <v>778100</v>
      </c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>
        <f>BX23+BX24</f>
        <v>139394.4</v>
      </c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4">
        <f>BB22-BX22</f>
        <v>638705.6</v>
      </c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K22" s="84">
        <f>BB17-стр2!AT8</f>
        <v>-155098.91999999993</v>
      </c>
    </row>
    <row r="23" spans="1:107" s="5" customFormat="1" ht="219.75" customHeight="1" thickBot="1">
      <c r="A23" s="86" t="s">
        <v>234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 t="s">
        <v>102</v>
      </c>
      <c r="AG23" s="87"/>
      <c r="AH23" s="87"/>
      <c r="AI23" s="87"/>
      <c r="AJ23" s="87"/>
      <c r="AK23" s="87"/>
      <c r="AL23" s="88" t="s">
        <v>118</v>
      </c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9" t="s">
        <v>119</v>
      </c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>
        <v>139331.69</v>
      </c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90">
        <f>-BX23</f>
        <v>-139331.69</v>
      </c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</row>
    <row r="24" spans="1:107" s="5" customFormat="1" ht="165.75" customHeight="1" thickBot="1">
      <c r="A24" s="86" t="s">
        <v>233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7" t="s">
        <v>102</v>
      </c>
      <c r="AG24" s="87"/>
      <c r="AH24" s="87"/>
      <c r="AI24" s="87"/>
      <c r="AJ24" s="87"/>
      <c r="AK24" s="87"/>
      <c r="AL24" s="88" t="s">
        <v>232</v>
      </c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 t="s">
        <v>119</v>
      </c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>
        <v>62.71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90">
        <f>-BX24</f>
        <v>-62.71</v>
      </c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</row>
    <row r="25" spans="1:107" s="85" customFormat="1" ht="90.75" customHeight="1" thickBot="1">
      <c r="A25" s="203" t="s">
        <v>227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4" t="s">
        <v>102</v>
      </c>
      <c r="AG25" s="204"/>
      <c r="AH25" s="204"/>
      <c r="AI25" s="204"/>
      <c r="AJ25" s="204"/>
      <c r="AK25" s="204"/>
      <c r="AL25" s="205" t="s">
        <v>226</v>
      </c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6" t="s">
        <v>119</v>
      </c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>
        <f>BX26+BX27</f>
        <v>228.73999999999998</v>
      </c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7">
        <f>-BX25</f>
        <v>-228.73999999999998</v>
      </c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</row>
    <row r="26" spans="1:107" s="5" customFormat="1" ht="92.25" customHeight="1" thickBot="1">
      <c r="A26" s="86" t="s">
        <v>227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7" t="s">
        <v>102</v>
      </c>
      <c r="AG26" s="87"/>
      <c r="AH26" s="87"/>
      <c r="AI26" s="87"/>
      <c r="AJ26" s="87"/>
      <c r="AK26" s="87"/>
      <c r="AL26" s="88" t="s">
        <v>237</v>
      </c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9" t="s">
        <v>119</v>
      </c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>
        <v>54.6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90">
        <f>-BX26</f>
        <v>-54.6</v>
      </c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</row>
    <row r="27" spans="1:107" s="5" customFormat="1" ht="116.25" customHeight="1" thickBot="1">
      <c r="A27" s="86" t="s">
        <v>225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 t="s">
        <v>102</v>
      </c>
      <c r="AG27" s="87"/>
      <c r="AH27" s="87"/>
      <c r="AI27" s="87"/>
      <c r="AJ27" s="87"/>
      <c r="AK27" s="87"/>
      <c r="AL27" s="88" t="s">
        <v>224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9" t="s">
        <v>119</v>
      </c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>
        <v>174.14</v>
      </c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90">
        <f>-BX27</f>
        <v>-174.14</v>
      </c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</row>
    <row r="28" spans="1:107" s="65" customFormat="1" ht="48" customHeight="1">
      <c r="A28" s="164" t="s">
        <v>120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5" t="s">
        <v>102</v>
      </c>
      <c r="AG28" s="165"/>
      <c r="AH28" s="165"/>
      <c r="AI28" s="165"/>
      <c r="AJ28" s="165"/>
      <c r="AK28" s="165"/>
      <c r="AL28" s="166" t="s">
        <v>121</v>
      </c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58">
        <f>BB29</f>
        <v>1000000</v>
      </c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07">
        <f>BX29</f>
        <v>1611973.5999999999</v>
      </c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57">
        <f>BB28-BX28</f>
        <v>-611973.5999999999</v>
      </c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</row>
    <row r="29" spans="1:107" s="2" customFormat="1" ht="3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 t="s">
        <v>102</v>
      </c>
      <c r="AG29" s="161"/>
      <c r="AH29" s="161"/>
      <c r="AI29" s="161"/>
      <c r="AJ29" s="161"/>
      <c r="AK29" s="161"/>
      <c r="AL29" s="156" t="s">
        <v>125</v>
      </c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5">
        <f>BB30</f>
        <v>1000000</v>
      </c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>
        <f>BX30</f>
        <v>1611973.5999999999</v>
      </c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97">
        <f>BB29-BX29</f>
        <v>-611973.5999999999</v>
      </c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</row>
    <row r="30" spans="1:107" s="3" customFormat="1" ht="40.5" customHeight="1">
      <c r="A30" s="167" t="s">
        <v>124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99" t="s">
        <v>102</v>
      </c>
      <c r="AG30" s="99"/>
      <c r="AH30" s="99"/>
      <c r="AI30" s="99"/>
      <c r="AJ30" s="99"/>
      <c r="AK30" s="99"/>
      <c r="AL30" s="100" t="s">
        <v>126</v>
      </c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1">
        <v>1000000</v>
      </c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>
        <f>BX31+BX32</f>
        <v>1611973.5999999999</v>
      </c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2">
        <f>BB30-BX30</f>
        <v>-611973.5999999999</v>
      </c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</row>
    <row r="31" spans="1:107" s="62" customFormat="1" ht="126" customHeight="1">
      <c r="A31" s="168" t="s">
        <v>127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92" t="s">
        <v>102</v>
      </c>
      <c r="AG31" s="92"/>
      <c r="AH31" s="92"/>
      <c r="AI31" s="92"/>
      <c r="AJ31" s="92"/>
      <c r="AK31" s="92"/>
      <c r="AL31" s="93" t="s">
        <v>128</v>
      </c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4" t="s">
        <v>119</v>
      </c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>
        <v>1466519.2</v>
      </c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6">
        <f>-BX31</f>
        <v>-1466519.2</v>
      </c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</row>
    <row r="32" spans="1:107" s="62" customFormat="1" ht="121.5" customHeight="1">
      <c r="A32" s="168" t="s">
        <v>191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92" t="s">
        <v>102</v>
      </c>
      <c r="AG32" s="92"/>
      <c r="AH32" s="92"/>
      <c r="AI32" s="92"/>
      <c r="AJ32" s="92"/>
      <c r="AK32" s="92"/>
      <c r="AL32" s="93" t="s">
        <v>238</v>
      </c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4" t="s">
        <v>119</v>
      </c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>
        <v>145454.4</v>
      </c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6" t="s">
        <v>119</v>
      </c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</row>
    <row r="33" spans="1:107" s="64" customFormat="1" ht="27" customHeight="1">
      <c r="A33" s="164" t="s">
        <v>129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5" t="s">
        <v>102</v>
      </c>
      <c r="AG33" s="165"/>
      <c r="AH33" s="165"/>
      <c r="AI33" s="165"/>
      <c r="AJ33" s="165"/>
      <c r="AK33" s="165"/>
      <c r="AL33" s="166" t="s">
        <v>130</v>
      </c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58">
        <f>BB34+BB38</f>
        <v>4337500</v>
      </c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>
        <f>BX34+BX38</f>
        <v>358278.45999999996</v>
      </c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7">
        <f>BB33-BX33</f>
        <v>3979221.54</v>
      </c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</row>
    <row r="34" spans="1:120" s="67" customFormat="1" ht="28.5" customHeight="1">
      <c r="A34" s="162" t="s">
        <v>131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3" t="s">
        <v>102</v>
      </c>
      <c r="AG34" s="163"/>
      <c r="AH34" s="163"/>
      <c r="AI34" s="163"/>
      <c r="AJ34" s="163"/>
      <c r="AK34" s="163"/>
      <c r="AL34" s="169" t="s">
        <v>132</v>
      </c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>
        <f>BB35</f>
        <v>305400</v>
      </c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>
        <f>BX35</f>
        <v>80340.54000000001</v>
      </c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1">
        <f>CN35</f>
        <v>225059.46</v>
      </c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O34" s="68"/>
      <c r="DP34" s="68"/>
    </row>
    <row r="35" spans="1:107" s="3" customFormat="1" ht="144" customHeight="1">
      <c r="A35" s="172" t="s">
        <v>77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99" t="s">
        <v>102</v>
      </c>
      <c r="AG35" s="99"/>
      <c r="AH35" s="99"/>
      <c r="AI35" s="99"/>
      <c r="AJ35" s="99"/>
      <c r="AK35" s="99"/>
      <c r="AL35" s="100" t="s">
        <v>133</v>
      </c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1">
        <v>305400</v>
      </c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>
        <f>BX36+BX37</f>
        <v>80340.54000000001</v>
      </c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2">
        <f>BB35-BX35</f>
        <v>225059.46</v>
      </c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62" customFormat="1" ht="179.25" customHeight="1">
      <c r="A36" s="168" t="s">
        <v>134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92" t="s">
        <v>102</v>
      </c>
      <c r="AG36" s="92"/>
      <c r="AH36" s="92"/>
      <c r="AI36" s="92"/>
      <c r="AJ36" s="92"/>
      <c r="AK36" s="92"/>
      <c r="AL36" s="93" t="s">
        <v>135</v>
      </c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 t="s">
        <v>119</v>
      </c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>
        <v>77229.1</v>
      </c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6">
        <f>-BX36</f>
        <v>-77229.1</v>
      </c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</row>
    <row r="37" spans="1:107" s="62" customFormat="1" ht="181.5" customHeight="1" thickBot="1">
      <c r="A37" s="168" t="s">
        <v>134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92" t="s">
        <v>102</v>
      </c>
      <c r="AG37" s="92"/>
      <c r="AH37" s="92"/>
      <c r="AI37" s="92"/>
      <c r="AJ37" s="92"/>
      <c r="AK37" s="92"/>
      <c r="AL37" s="93" t="s">
        <v>136</v>
      </c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4" t="s">
        <v>119</v>
      </c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>
        <v>3111.44</v>
      </c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6">
        <f>-BX37</f>
        <v>-3111.44</v>
      </c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</row>
    <row r="38" spans="1:107" s="2" customFormat="1" ht="28.5" customHeight="1" thickBot="1">
      <c r="A38" s="174" t="s">
        <v>137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61" t="s">
        <v>102</v>
      </c>
      <c r="AG38" s="161"/>
      <c r="AH38" s="161"/>
      <c r="AI38" s="161"/>
      <c r="AJ38" s="161"/>
      <c r="AK38" s="161"/>
      <c r="AL38" s="156" t="s">
        <v>138</v>
      </c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5">
        <f>BB39+BB44</f>
        <v>4032100</v>
      </c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>
        <f>BX39+BX44</f>
        <v>277937.92</v>
      </c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97">
        <f>BB38-BX38</f>
        <v>3754162.08</v>
      </c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</row>
    <row r="39" spans="1:107" s="2" customFormat="1" ht="47.25" customHeight="1">
      <c r="A39" s="175" t="s">
        <v>139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82"/>
      <c r="AF39" s="176" t="s">
        <v>102</v>
      </c>
      <c r="AG39" s="176"/>
      <c r="AH39" s="176"/>
      <c r="AI39" s="176"/>
      <c r="AJ39" s="176"/>
      <c r="AK39" s="176"/>
      <c r="AL39" s="177" t="s">
        <v>0</v>
      </c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95">
        <f>SUM(BB40)</f>
        <v>754300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>
        <f>BX40</f>
        <v>239479.27</v>
      </c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173">
        <f>BB39-BX39</f>
        <v>514820.73</v>
      </c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</row>
    <row r="40" spans="1:107" s="62" customFormat="1" ht="113.25" customHeight="1">
      <c r="A40" s="159" t="s">
        <v>140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99" t="s">
        <v>102</v>
      </c>
      <c r="AG40" s="99"/>
      <c r="AH40" s="99"/>
      <c r="AI40" s="99"/>
      <c r="AJ40" s="99"/>
      <c r="AK40" s="99"/>
      <c r="AL40" s="100" t="s">
        <v>141</v>
      </c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>
        <v>754300</v>
      </c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>
        <f>BX41+BX42</f>
        <v>239479.27</v>
      </c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2">
        <f>BB40-BX40</f>
        <v>514820.73</v>
      </c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62" customFormat="1" ht="185.25" customHeight="1" thickBot="1">
      <c r="A41" s="159" t="s">
        <v>142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92" t="s">
        <v>102</v>
      </c>
      <c r="AG41" s="92"/>
      <c r="AH41" s="92"/>
      <c r="AI41" s="92"/>
      <c r="AJ41" s="92"/>
      <c r="AK41" s="92"/>
      <c r="AL41" s="93" t="s">
        <v>143</v>
      </c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 t="s">
        <v>119</v>
      </c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>
        <v>238679.27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6">
        <f>-BX41</f>
        <v>-238679.27</v>
      </c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</row>
    <row r="42" spans="1:107" s="62" customFormat="1" ht="122.25" customHeight="1" thickBot="1">
      <c r="A42" s="159" t="s">
        <v>20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92" t="s">
        <v>102</v>
      </c>
      <c r="AG42" s="92"/>
      <c r="AH42" s="92"/>
      <c r="AI42" s="92"/>
      <c r="AJ42" s="92"/>
      <c r="AK42" s="92"/>
      <c r="AL42" s="93" t="s">
        <v>144</v>
      </c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 t="s">
        <v>119</v>
      </c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>
        <v>800</v>
      </c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6" t="s">
        <v>119</v>
      </c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</row>
    <row r="43" spans="1:107" s="83" customFormat="1" ht="68.25" customHeight="1" thickBot="1">
      <c r="A43" s="180" t="s">
        <v>192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63" t="s">
        <v>102</v>
      </c>
      <c r="AG43" s="163"/>
      <c r="AH43" s="163"/>
      <c r="AI43" s="163"/>
      <c r="AJ43" s="163"/>
      <c r="AK43" s="163"/>
      <c r="AL43" s="169" t="s">
        <v>193</v>
      </c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70">
        <f>BB44</f>
        <v>3277800</v>
      </c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>
        <f>BX44</f>
        <v>38458.649999999994</v>
      </c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1">
        <f>BB43-BX43</f>
        <v>3239341.35</v>
      </c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</row>
    <row r="44" spans="1:107" s="5" customFormat="1" ht="116.25" customHeight="1" thickBot="1">
      <c r="A44" s="178" t="s">
        <v>145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9" t="s">
        <v>102</v>
      </c>
      <c r="AG44" s="179"/>
      <c r="AH44" s="179"/>
      <c r="AI44" s="179"/>
      <c r="AJ44" s="179"/>
      <c r="AK44" s="179"/>
      <c r="AL44" s="88" t="s">
        <v>146</v>
      </c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>
        <f>BB45</f>
        <v>3277800</v>
      </c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>
        <f>BX45+BX46</f>
        <v>38458.649999999994</v>
      </c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90">
        <f>BB44-BX44</f>
        <v>3239341.35</v>
      </c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</row>
    <row r="45" spans="1:107" s="62" customFormat="1" ht="210" customHeight="1" thickBot="1">
      <c r="A45" s="159" t="s">
        <v>147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92" t="s">
        <v>102</v>
      </c>
      <c r="AG45" s="92"/>
      <c r="AH45" s="92"/>
      <c r="AI45" s="92"/>
      <c r="AJ45" s="92"/>
      <c r="AK45" s="92"/>
      <c r="AL45" s="93" t="s">
        <v>148</v>
      </c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>
        <v>3277800</v>
      </c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>
        <v>37325.06</v>
      </c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6">
        <f>BB45-BX45</f>
        <v>3240474.94</v>
      </c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</row>
    <row r="46" spans="1:107" s="62" customFormat="1" ht="145.5" customHeight="1" thickBot="1">
      <c r="A46" s="159" t="s">
        <v>149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92" t="s">
        <v>102</v>
      </c>
      <c r="AG46" s="92"/>
      <c r="AH46" s="92"/>
      <c r="AI46" s="92"/>
      <c r="AJ46" s="92"/>
      <c r="AK46" s="92"/>
      <c r="AL46" s="93" t="s">
        <v>150</v>
      </c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 t="s">
        <v>119</v>
      </c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>
        <v>1133.59</v>
      </c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6">
        <f>-BX46</f>
        <v>-1133.59</v>
      </c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</row>
    <row r="47" spans="1:107" s="65" customFormat="1" ht="43.5" customHeight="1" thickBot="1">
      <c r="A47" s="181" t="s">
        <v>151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2" t="s">
        <v>102</v>
      </c>
      <c r="AG47" s="182"/>
      <c r="AH47" s="182"/>
      <c r="AI47" s="182"/>
      <c r="AJ47" s="182"/>
      <c r="AK47" s="182"/>
      <c r="AL47" s="183" t="s">
        <v>152</v>
      </c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07">
        <f>BB48</f>
        <v>15000</v>
      </c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>
        <f>BX48</f>
        <v>2500</v>
      </c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84">
        <f>BB47</f>
        <v>15000</v>
      </c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</row>
    <row r="48" spans="1:107" s="4" customFormat="1" ht="119.25" customHeight="1" thickBot="1">
      <c r="A48" s="98" t="s">
        <v>153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9" t="s">
        <v>102</v>
      </c>
      <c r="AG48" s="99"/>
      <c r="AH48" s="99"/>
      <c r="AI48" s="99"/>
      <c r="AJ48" s="99"/>
      <c r="AK48" s="99"/>
      <c r="AL48" s="100" t="s">
        <v>154</v>
      </c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1">
        <f>BB49</f>
        <v>15000</v>
      </c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>
        <f>BX49</f>
        <v>2500</v>
      </c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2">
        <f>BB48</f>
        <v>15000</v>
      </c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</row>
    <row r="49" spans="1:107" s="3" customFormat="1" ht="167.25" customHeight="1">
      <c r="A49" s="98" t="s">
        <v>155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9" t="s">
        <v>102</v>
      </c>
      <c r="AG49" s="99"/>
      <c r="AH49" s="99"/>
      <c r="AI49" s="99"/>
      <c r="AJ49" s="99"/>
      <c r="AK49" s="99"/>
      <c r="AL49" s="100" t="s">
        <v>156</v>
      </c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1">
        <f>BB50</f>
        <v>15000</v>
      </c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>
        <f>BX50</f>
        <v>2500</v>
      </c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2">
        <f>BB49</f>
        <v>15000</v>
      </c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</row>
    <row r="50" spans="1:107" s="62" customFormat="1" ht="160.5" customHeight="1" thickBot="1">
      <c r="A50" s="91" t="s">
        <v>155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2" t="s">
        <v>102</v>
      </c>
      <c r="AG50" s="92"/>
      <c r="AH50" s="92"/>
      <c r="AI50" s="92"/>
      <c r="AJ50" s="92"/>
      <c r="AK50" s="92"/>
      <c r="AL50" s="93" t="s">
        <v>157</v>
      </c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>
        <v>15000</v>
      </c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>
        <v>2500</v>
      </c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6">
        <f>BB50-BX50</f>
        <v>12500</v>
      </c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</row>
    <row r="51" spans="1:107" s="65" customFormat="1" ht="105.75" customHeight="1" thickBot="1">
      <c r="A51" s="185" t="s">
        <v>173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6" t="s">
        <v>102</v>
      </c>
      <c r="AG51" s="186"/>
      <c r="AH51" s="186"/>
      <c r="AI51" s="186"/>
      <c r="AJ51" s="186"/>
      <c r="AK51" s="186"/>
      <c r="AL51" s="187" t="s">
        <v>172</v>
      </c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12">
        <f>BB52</f>
        <v>200900</v>
      </c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>
        <f>BX52</f>
        <v>35875.4</v>
      </c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3">
        <f>BB51-BX51</f>
        <v>165024.6</v>
      </c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</row>
    <row r="52" spans="1:107" s="66" customFormat="1" ht="186.75" customHeight="1" thickBot="1">
      <c r="A52" s="91" t="s">
        <v>113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2" t="s">
        <v>102</v>
      </c>
      <c r="AG52" s="92"/>
      <c r="AH52" s="92"/>
      <c r="AI52" s="92"/>
      <c r="AJ52" s="92"/>
      <c r="AK52" s="92"/>
      <c r="AL52" s="93" t="s">
        <v>111</v>
      </c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>
        <f>BB53</f>
        <v>200900</v>
      </c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>
        <f>BX53</f>
        <v>35875.4</v>
      </c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6">
        <f>BB52-BX52</f>
        <v>165024.6</v>
      </c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</row>
    <row r="53" spans="1:107" s="66" customFormat="1" ht="148.5" customHeight="1" thickBot="1">
      <c r="A53" s="91" t="s">
        <v>114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2" t="s">
        <v>102</v>
      </c>
      <c r="AG53" s="92"/>
      <c r="AH53" s="92"/>
      <c r="AI53" s="92"/>
      <c r="AJ53" s="92"/>
      <c r="AK53" s="92"/>
      <c r="AL53" s="93" t="s">
        <v>18</v>
      </c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4">
        <f>BB54</f>
        <v>200900</v>
      </c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>
        <f>BX54</f>
        <v>35875.4</v>
      </c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6">
        <f>BB53-BX53</f>
        <v>165024.6</v>
      </c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</row>
    <row r="54" spans="1:107" s="66" customFormat="1" ht="90.75" customHeight="1" thickBot="1">
      <c r="A54" s="91" t="s">
        <v>112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2" t="s">
        <v>102</v>
      </c>
      <c r="AG54" s="92"/>
      <c r="AH54" s="92"/>
      <c r="AI54" s="92"/>
      <c r="AJ54" s="92"/>
      <c r="AK54" s="92"/>
      <c r="AL54" s="93" t="s">
        <v>110</v>
      </c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4">
        <v>200900</v>
      </c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>
        <v>35875.4</v>
      </c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6">
        <f>BB54-BX54</f>
        <v>165024.6</v>
      </c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</row>
    <row r="55" spans="1:107" s="64" customFormat="1" ht="55.5" customHeight="1" thickBot="1">
      <c r="A55" s="103" t="s">
        <v>180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4" t="s">
        <v>102</v>
      </c>
      <c r="AG55" s="104"/>
      <c r="AH55" s="104"/>
      <c r="AI55" s="104"/>
      <c r="AJ55" s="104"/>
      <c r="AK55" s="104"/>
      <c r="AL55" s="105" t="s">
        <v>181</v>
      </c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6">
        <f>BB56</f>
        <v>6600</v>
      </c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7" t="s">
        <v>119</v>
      </c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8">
        <f>BB55</f>
        <v>6600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</row>
    <row r="56" spans="1:107" s="2" customFormat="1" ht="171.75" customHeight="1" thickBot="1">
      <c r="A56" s="98" t="s">
        <v>215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9" t="s">
        <v>102</v>
      </c>
      <c r="AG56" s="99"/>
      <c r="AH56" s="99"/>
      <c r="AI56" s="99"/>
      <c r="AJ56" s="99"/>
      <c r="AK56" s="99"/>
      <c r="AL56" s="100" t="s">
        <v>213</v>
      </c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1">
        <f>BB57</f>
        <v>6600</v>
      </c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 t="s">
        <v>119</v>
      </c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2">
        <f>BB56</f>
        <v>6600</v>
      </c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</row>
    <row r="57" spans="1:107" s="3" customFormat="1" ht="172.5" customHeight="1" thickBot="1">
      <c r="A57" s="98" t="s">
        <v>214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9" t="s">
        <v>102</v>
      </c>
      <c r="AG57" s="99"/>
      <c r="AH57" s="99"/>
      <c r="AI57" s="99"/>
      <c r="AJ57" s="99"/>
      <c r="AK57" s="99"/>
      <c r="AL57" s="100" t="s">
        <v>212</v>
      </c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>
        <v>6600</v>
      </c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 t="s">
        <v>119</v>
      </c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2">
        <f>BB57</f>
        <v>6600</v>
      </c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</row>
    <row r="58" spans="1:107" s="67" customFormat="1" ht="42.75" customHeight="1" thickBot="1">
      <c r="A58" s="174" t="s">
        <v>159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61" t="s">
        <v>102</v>
      </c>
      <c r="AG58" s="161"/>
      <c r="AH58" s="161"/>
      <c r="AI58" s="161"/>
      <c r="AJ58" s="161"/>
      <c r="AK58" s="161"/>
      <c r="AL58" s="156" t="s">
        <v>209</v>
      </c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5">
        <f>BB59+BB64</f>
        <v>4879000</v>
      </c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>
        <f>BX59+BX64</f>
        <v>2802124.65</v>
      </c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>
        <f>BB58-BX58</f>
        <v>2076875.35</v>
      </c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</row>
    <row r="59" spans="1:107" s="2" customFormat="1" ht="85.5" customHeight="1" thickBot="1">
      <c r="A59" s="98" t="s">
        <v>162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9" t="s">
        <v>102</v>
      </c>
      <c r="AG59" s="99"/>
      <c r="AH59" s="99"/>
      <c r="AI59" s="99"/>
      <c r="AJ59" s="99"/>
      <c r="AK59" s="99"/>
      <c r="AL59" s="100" t="s">
        <v>210</v>
      </c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1">
        <f>BB60</f>
        <v>4782100</v>
      </c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>
        <f>BX60</f>
        <v>2782100</v>
      </c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95">
        <f>BB59-BX59</f>
        <v>2000000</v>
      </c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</row>
    <row r="60" spans="1:107" s="64" customFormat="1" ht="66.75" customHeight="1" thickBot="1">
      <c r="A60" s="201" t="s">
        <v>163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2" t="s">
        <v>102</v>
      </c>
      <c r="AG60" s="202"/>
      <c r="AH60" s="202"/>
      <c r="AI60" s="202"/>
      <c r="AJ60" s="202"/>
      <c r="AK60" s="202"/>
      <c r="AL60" s="200" t="s">
        <v>182</v>
      </c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107">
        <f>BB61</f>
        <v>4782100</v>
      </c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>
        <f>BX63</f>
        <v>2782100</v>
      </c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95">
        <f>BB60-BX60</f>
        <v>2000000</v>
      </c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</row>
    <row r="61" spans="1:107" s="3" customFormat="1" ht="77.25" customHeight="1" thickBot="1">
      <c r="A61" s="98" t="s">
        <v>164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9" t="s">
        <v>102</v>
      </c>
      <c r="AG61" s="99"/>
      <c r="AH61" s="99"/>
      <c r="AI61" s="99"/>
      <c r="AJ61" s="99"/>
      <c r="AK61" s="99"/>
      <c r="AL61" s="188" t="s">
        <v>230</v>
      </c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01">
        <f>BB63</f>
        <v>4782100</v>
      </c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>
        <f>BX63</f>
        <v>2782100</v>
      </c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95">
        <f>BB61-BX61</f>
        <v>2000000</v>
      </c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</row>
    <row r="62" spans="1:107" s="2" customFormat="1" ht="15" customHeight="1" hidden="1">
      <c r="A62" s="199" t="s">
        <v>165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86" t="s">
        <v>102</v>
      </c>
      <c r="AG62" s="186"/>
      <c r="AH62" s="186"/>
      <c r="AI62" s="186"/>
      <c r="AJ62" s="186"/>
      <c r="AK62" s="186"/>
      <c r="AL62" s="192" t="s">
        <v>166</v>
      </c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12">
        <v>2273200</v>
      </c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 t="s">
        <v>158</v>
      </c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</row>
    <row r="63" spans="1:107" s="4" customFormat="1" ht="89.25" customHeight="1">
      <c r="A63" s="193" t="s">
        <v>231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5"/>
      <c r="AF63" s="189" t="s">
        <v>167</v>
      </c>
      <c r="AG63" s="190"/>
      <c r="AH63" s="190"/>
      <c r="AI63" s="190"/>
      <c r="AJ63" s="190"/>
      <c r="AK63" s="191"/>
      <c r="AL63" s="188" t="s">
        <v>229</v>
      </c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01">
        <v>4782100</v>
      </c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>
        <v>2782100</v>
      </c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95">
        <f>BB63-BX63</f>
        <v>2000000</v>
      </c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</row>
    <row r="64" spans="1:107" s="64" customFormat="1" ht="91.5" customHeight="1" thickBot="1">
      <c r="A64" s="197" t="s">
        <v>168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8" t="s">
        <v>102</v>
      </c>
      <c r="AG64" s="198"/>
      <c r="AH64" s="198"/>
      <c r="AI64" s="198"/>
      <c r="AJ64" s="198"/>
      <c r="AK64" s="198"/>
      <c r="AL64" s="105" t="s">
        <v>189</v>
      </c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6">
        <f>BB65+BB67</f>
        <v>96900</v>
      </c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12">
        <f>BX67+BX65</f>
        <v>20024.65</v>
      </c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95">
        <f>BB64-BX64</f>
        <v>76875.35</v>
      </c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</row>
    <row r="65" spans="1:107" s="62" customFormat="1" ht="116.25" customHeight="1" thickBot="1">
      <c r="A65" s="196" t="s">
        <v>170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76" t="s">
        <v>102</v>
      </c>
      <c r="AG65" s="176"/>
      <c r="AH65" s="176"/>
      <c r="AI65" s="176"/>
      <c r="AJ65" s="176"/>
      <c r="AK65" s="176"/>
      <c r="AL65" s="93" t="s">
        <v>183</v>
      </c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5">
        <v>200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4">
        <f>BX66</f>
        <v>200</v>
      </c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5">
        <f>BB65</f>
        <v>200</v>
      </c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</row>
    <row r="66" spans="1:107" s="66" customFormat="1" ht="97.5" customHeight="1" thickBot="1">
      <c r="A66" s="91" t="s">
        <v>161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2" t="s">
        <v>102</v>
      </c>
      <c r="AG66" s="92"/>
      <c r="AH66" s="92"/>
      <c r="AI66" s="92"/>
      <c r="AJ66" s="92"/>
      <c r="AK66" s="92"/>
      <c r="AL66" s="93" t="s">
        <v>184</v>
      </c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4">
        <v>200</v>
      </c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>
        <v>200</v>
      </c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5">
        <f>BB66</f>
        <v>200</v>
      </c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</row>
    <row r="67" spans="1:107" s="3" customFormat="1" ht="84.75" customHeight="1" thickBot="1">
      <c r="A67" s="98" t="s">
        <v>169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9" t="s">
        <v>102</v>
      </c>
      <c r="AG67" s="99"/>
      <c r="AH67" s="99"/>
      <c r="AI67" s="99"/>
      <c r="AJ67" s="99"/>
      <c r="AK67" s="99"/>
      <c r="AL67" s="93" t="s">
        <v>185</v>
      </c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101">
        <f>BB68</f>
        <v>96700</v>
      </c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2">
        <f>BX68</f>
        <v>19824.65</v>
      </c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95">
        <f>BB67-BX67</f>
        <v>76875.35</v>
      </c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</row>
    <row r="68" spans="1:107" s="66" customFormat="1" ht="109.5" customHeight="1" thickBot="1">
      <c r="A68" s="91" t="s">
        <v>160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2" t="s">
        <v>102</v>
      </c>
      <c r="AG68" s="92"/>
      <c r="AH68" s="92"/>
      <c r="AI68" s="92"/>
      <c r="AJ68" s="92"/>
      <c r="AK68" s="92"/>
      <c r="AL68" s="93" t="s">
        <v>186</v>
      </c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4">
        <v>96700</v>
      </c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>
        <v>19824.65</v>
      </c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5">
        <f>BB68-BX68</f>
        <v>76875.35</v>
      </c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</row>
    <row r="69" spans="38:53" ht="25.5"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</row>
    <row r="70" spans="38:53" ht="25.5"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</row>
    <row r="71" spans="38:53" ht="25.5"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</row>
    <row r="72" spans="38:53" ht="25.5"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</row>
    <row r="73" spans="38:53" ht="25.5"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</row>
    <row r="74" spans="38:53" ht="25.5"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</row>
    <row r="75" spans="38:53" ht="25.5"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</row>
    <row r="76" spans="38:53" ht="25.5"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</row>
    <row r="77" spans="38:53" ht="25.5"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</row>
    <row r="78" spans="38:53" ht="25.5"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</row>
    <row r="79" spans="38:53" ht="25.5"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</row>
    <row r="80" spans="38:53" ht="25.5"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</row>
    <row r="81" spans="38:53" ht="25.5"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</row>
    <row r="82" spans="38:53" ht="25.5"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38:53" ht="25.5"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</row>
    <row r="84" spans="38:53" ht="25.5"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</sheetData>
  <sheetProtection selectLockedCells="1" selectUnlockedCells="1"/>
  <mergeCells count="343">
    <mergeCell ref="A24:AE24"/>
    <mergeCell ref="AF24:AK24"/>
    <mergeCell ref="AL24:BA24"/>
    <mergeCell ref="BB24:BW24"/>
    <mergeCell ref="BX24:CM24"/>
    <mergeCell ref="CN24:DC24"/>
    <mergeCell ref="A25:AE25"/>
    <mergeCell ref="AF25:AK25"/>
    <mergeCell ref="AL25:BA25"/>
    <mergeCell ref="BB25:BW25"/>
    <mergeCell ref="BX25:CM25"/>
    <mergeCell ref="CN25:DC25"/>
    <mergeCell ref="BX43:CM43"/>
    <mergeCell ref="CN43:DC43"/>
    <mergeCell ref="A52:AE52"/>
    <mergeCell ref="AF52:AK52"/>
    <mergeCell ref="AL53:BA53"/>
    <mergeCell ref="BB53:BW53"/>
    <mergeCell ref="BX52:CM52"/>
    <mergeCell ref="BX44:CM44"/>
    <mergeCell ref="CN44:DC44"/>
    <mergeCell ref="BX50:CM50"/>
    <mergeCell ref="A54:AE54"/>
    <mergeCell ref="AF54:AK54"/>
    <mergeCell ref="AL54:BA54"/>
    <mergeCell ref="BB54:BW54"/>
    <mergeCell ref="AL52:BA52"/>
    <mergeCell ref="BB52:BW52"/>
    <mergeCell ref="A53:AE53"/>
    <mergeCell ref="AF53:AK53"/>
    <mergeCell ref="CN50:DC50"/>
    <mergeCell ref="BX46:CM46"/>
    <mergeCell ref="CN46:DC46"/>
    <mergeCell ref="CN52:DC52"/>
    <mergeCell ref="BX40:CM40"/>
    <mergeCell ref="CN40:DC40"/>
    <mergeCell ref="BX41:CM41"/>
    <mergeCell ref="CN41:DC41"/>
    <mergeCell ref="CN48:DC48"/>
    <mergeCell ref="CN49:DC49"/>
    <mergeCell ref="A62:AE62"/>
    <mergeCell ref="AF62:AK62"/>
    <mergeCell ref="BB61:BW61"/>
    <mergeCell ref="AL60:BA60"/>
    <mergeCell ref="BB60:BW60"/>
    <mergeCell ref="BX61:CM61"/>
    <mergeCell ref="A60:AE60"/>
    <mergeCell ref="AF60:AK60"/>
    <mergeCell ref="A61:AE61"/>
    <mergeCell ref="AF61:AK61"/>
    <mergeCell ref="CN67:DC67"/>
    <mergeCell ref="AL67:BA67"/>
    <mergeCell ref="BB67:BW67"/>
    <mergeCell ref="BB62:BW62"/>
    <mergeCell ref="AL64:BA64"/>
    <mergeCell ref="BB64:BW64"/>
    <mergeCell ref="AL63:BA63"/>
    <mergeCell ref="CN62:DC62"/>
    <mergeCell ref="BX67:CM67"/>
    <mergeCell ref="BB63:BW63"/>
    <mergeCell ref="A66:AE66"/>
    <mergeCell ref="AF66:AK66"/>
    <mergeCell ref="A67:AE67"/>
    <mergeCell ref="AF67:AK67"/>
    <mergeCell ref="CN66:DC66"/>
    <mergeCell ref="BX65:CM65"/>
    <mergeCell ref="CN65:DC65"/>
    <mergeCell ref="AL66:BA66"/>
    <mergeCell ref="BB66:BW66"/>
    <mergeCell ref="BX66:CM66"/>
    <mergeCell ref="A63:AE63"/>
    <mergeCell ref="BX63:CM63"/>
    <mergeCell ref="AL65:BA65"/>
    <mergeCell ref="BB65:BW65"/>
    <mergeCell ref="A65:AE65"/>
    <mergeCell ref="AF65:AK65"/>
    <mergeCell ref="A64:AE64"/>
    <mergeCell ref="AF64:AK64"/>
    <mergeCell ref="CN63:DC63"/>
    <mergeCell ref="BX62:CM62"/>
    <mergeCell ref="BX64:CM64"/>
    <mergeCell ref="CN64:DC64"/>
    <mergeCell ref="AF63:AK63"/>
    <mergeCell ref="AL62:BA62"/>
    <mergeCell ref="CN58:DC58"/>
    <mergeCell ref="BX59:CM59"/>
    <mergeCell ref="CN59:DC59"/>
    <mergeCell ref="CN60:DC60"/>
    <mergeCell ref="CN61:DC61"/>
    <mergeCell ref="BX58:CM58"/>
    <mergeCell ref="BX60:CM60"/>
    <mergeCell ref="AL61:BA61"/>
    <mergeCell ref="A58:AE58"/>
    <mergeCell ref="AF58:AK58"/>
    <mergeCell ref="AL58:BA58"/>
    <mergeCell ref="BB58:BW58"/>
    <mergeCell ref="A59:AE59"/>
    <mergeCell ref="AF59:AK59"/>
    <mergeCell ref="AL59:BA59"/>
    <mergeCell ref="BB59:BW59"/>
    <mergeCell ref="A50:AE50"/>
    <mergeCell ref="AF50:AK50"/>
    <mergeCell ref="A51:AE51"/>
    <mergeCell ref="AF51:AK51"/>
    <mergeCell ref="AL51:BA51"/>
    <mergeCell ref="BX48:CM48"/>
    <mergeCell ref="BX49:CM49"/>
    <mergeCell ref="AL50:BA50"/>
    <mergeCell ref="BB50:BW50"/>
    <mergeCell ref="A48:AE48"/>
    <mergeCell ref="AF48:AK48"/>
    <mergeCell ref="A49:AE49"/>
    <mergeCell ref="AF49:AK49"/>
    <mergeCell ref="AL49:BA49"/>
    <mergeCell ref="BB49:BW49"/>
    <mergeCell ref="AL48:BA48"/>
    <mergeCell ref="BB48:BW48"/>
    <mergeCell ref="A47:AE47"/>
    <mergeCell ref="AF47:AK47"/>
    <mergeCell ref="AL47:BA47"/>
    <mergeCell ref="BB47:BW47"/>
    <mergeCell ref="BX47:CM47"/>
    <mergeCell ref="CN47:DC47"/>
    <mergeCell ref="A46:AE46"/>
    <mergeCell ref="AF46:AK46"/>
    <mergeCell ref="BX45:CM45"/>
    <mergeCell ref="CN45:DC45"/>
    <mergeCell ref="A45:AE45"/>
    <mergeCell ref="AF45:AK45"/>
    <mergeCell ref="AL45:BA45"/>
    <mergeCell ref="BB45:BW45"/>
    <mergeCell ref="AL46:BA46"/>
    <mergeCell ref="BB46:BW46"/>
    <mergeCell ref="BB41:BW41"/>
    <mergeCell ref="A44:AE44"/>
    <mergeCell ref="AF44:AK44"/>
    <mergeCell ref="AL44:BA44"/>
    <mergeCell ref="BB44:BW44"/>
    <mergeCell ref="AL42:BA42"/>
    <mergeCell ref="A43:AE43"/>
    <mergeCell ref="AF43:AK43"/>
    <mergeCell ref="AL43:BA43"/>
    <mergeCell ref="BB43:BW43"/>
    <mergeCell ref="CN39:DC39"/>
    <mergeCell ref="A38:AE38"/>
    <mergeCell ref="AF38:AK38"/>
    <mergeCell ref="A39:AD39"/>
    <mergeCell ref="AF39:AK39"/>
    <mergeCell ref="AL39:BA39"/>
    <mergeCell ref="BB39:BW39"/>
    <mergeCell ref="AL38:BA38"/>
    <mergeCell ref="BB38:BW38"/>
    <mergeCell ref="A36:AE36"/>
    <mergeCell ref="AF36:AK36"/>
    <mergeCell ref="BB35:BW35"/>
    <mergeCell ref="BX38:CM38"/>
    <mergeCell ref="CN38:DC38"/>
    <mergeCell ref="A37:AE37"/>
    <mergeCell ref="AF37:AK37"/>
    <mergeCell ref="AL35:BA35"/>
    <mergeCell ref="BB37:BW37"/>
    <mergeCell ref="BX36:CM36"/>
    <mergeCell ref="AL34:BA34"/>
    <mergeCell ref="BB34:BW34"/>
    <mergeCell ref="CN34:DC34"/>
    <mergeCell ref="CN35:DC35"/>
    <mergeCell ref="A35:AE35"/>
    <mergeCell ref="AF35:AK35"/>
    <mergeCell ref="BX35:CM35"/>
    <mergeCell ref="BX34:CM34"/>
    <mergeCell ref="A31:AE31"/>
    <mergeCell ref="AF31:AK31"/>
    <mergeCell ref="AL31:BA31"/>
    <mergeCell ref="BB31:BW31"/>
    <mergeCell ref="A33:AE33"/>
    <mergeCell ref="AF33:AK33"/>
    <mergeCell ref="AL33:BA33"/>
    <mergeCell ref="BB33:BW33"/>
    <mergeCell ref="A32:AE32"/>
    <mergeCell ref="BB32:BW32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AL41:BA41"/>
    <mergeCell ref="AL40:BA40"/>
    <mergeCell ref="BB40:BW40"/>
    <mergeCell ref="A29:AE29"/>
    <mergeCell ref="AF29:AK29"/>
    <mergeCell ref="AL29:BA29"/>
    <mergeCell ref="BB29:BW29"/>
    <mergeCell ref="AF32:AK32"/>
    <mergeCell ref="A34:AE34"/>
    <mergeCell ref="AF34:AK34"/>
    <mergeCell ref="A42:AE42"/>
    <mergeCell ref="AF42:AK42"/>
    <mergeCell ref="A40:AE40"/>
    <mergeCell ref="AF40:AK40"/>
    <mergeCell ref="A41:AE41"/>
    <mergeCell ref="AF41:AK41"/>
    <mergeCell ref="CN33:DC33"/>
    <mergeCell ref="BX33:CM33"/>
    <mergeCell ref="BX28:CM28"/>
    <mergeCell ref="CN28:DC28"/>
    <mergeCell ref="BX29:CM29"/>
    <mergeCell ref="BX31:CM31"/>
    <mergeCell ref="CN31:DC31"/>
    <mergeCell ref="BX30:CM30"/>
    <mergeCell ref="CN30:DC30"/>
    <mergeCell ref="BX32:CM32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51:BW51"/>
    <mergeCell ref="BX51:CM51"/>
    <mergeCell ref="CN51:DC51"/>
    <mergeCell ref="BB36:BW36"/>
    <mergeCell ref="BX37:CM37"/>
    <mergeCell ref="CN37:DC37"/>
    <mergeCell ref="BB42:BW42"/>
    <mergeCell ref="BX42:CM42"/>
    <mergeCell ref="CN42:DC42"/>
    <mergeCell ref="BX39:CM39"/>
    <mergeCell ref="AL37:BA37"/>
    <mergeCell ref="CD7:CM7"/>
    <mergeCell ref="CN7:DC7"/>
    <mergeCell ref="A9:BW9"/>
    <mergeCell ref="CE9:CM9"/>
    <mergeCell ref="CN9:DC9"/>
    <mergeCell ref="CN10:DC10"/>
    <mergeCell ref="CN36:DC36"/>
    <mergeCell ref="AL36:BA36"/>
    <mergeCell ref="AL32:BA32"/>
    <mergeCell ref="BX53:CM53"/>
    <mergeCell ref="CN53:DC53"/>
    <mergeCell ref="BX54:CM54"/>
    <mergeCell ref="CN54:DC54"/>
    <mergeCell ref="AL55:BA55"/>
    <mergeCell ref="BB55:BW55"/>
    <mergeCell ref="BX55:CM55"/>
    <mergeCell ref="CN55:DC55"/>
    <mergeCell ref="AL56:BA56"/>
    <mergeCell ref="BB56:BW56"/>
    <mergeCell ref="BX56:CM56"/>
    <mergeCell ref="CN56:DC56"/>
    <mergeCell ref="A55:AE55"/>
    <mergeCell ref="AF55:AK55"/>
    <mergeCell ref="CN32:DC32"/>
    <mergeCell ref="CN29:DC29"/>
    <mergeCell ref="A57:AE57"/>
    <mergeCell ref="AF57:AK57"/>
    <mergeCell ref="AL57:BA57"/>
    <mergeCell ref="BB57:BW57"/>
    <mergeCell ref="BX57:CM57"/>
    <mergeCell ref="CN57:DC57"/>
    <mergeCell ref="A56:AE56"/>
    <mergeCell ref="AF56:AK56"/>
    <mergeCell ref="A68:AE68"/>
    <mergeCell ref="AF68:AK68"/>
    <mergeCell ref="AL68:BA68"/>
    <mergeCell ref="BB68:BW68"/>
    <mergeCell ref="BX68:CM68"/>
    <mergeCell ref="CN68:DC68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BB26:BW26"/>
    <mergeCell ref="BX26:CM26"/>
    <mergeCell ref="CN26:DC26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8" sqref="BW8:CG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24" t="s">
        <v>1</v>
      </c>
      <c r="CI2" s="224"/>
      <c r="CJ2" s="224"/>
      <c r="CK2" s="224"/>
      <c r="CL2" s="224"/>
      <c r="CM2" s="224"/>
      <c r="CN2" s="224"/>
      <c r="CO2" s="224"/>
      <c r="CP2" s="224"/>
      <c r="CQ2" s="224"/>
    </row>
    <row r="3" spans="1:107" ht="18.75">
      <c r="A3" s="225" t="s">
        <v>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26" t="s">
        <v>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7" t="s">
        <v>96</v>
      </c>
      <c r="AF5" s="227"/>
      <c r="AG5" s="227"/>
      <c r="AH5" s="227"/>
      <c r="AI5" s="227"/>
      <c r="AJ5" s="227"/>
      <c r="AK5" s="227" t="s">
        <v>4</v>
      </c>
      <c r="AL5" s="227"/>
      <c r="AM5" s="227"/>
      <c r="AN5" s="227"/>
      <c r="AO5" s="227"/>
      <c r="AP5" s="227"/>
      <c r="AQ5" s="227"/>
      <c r="AR5" s="227"/>
      <c r="AS5" s="227"/>
      <c r="AT5" s="227" t="s">
        <v>5</v>
      </c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 t="s">
        <v>6</v>
      </c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 t="s">
        <v>99</v>
      </c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8" t="s">
        <v>7</v>
      </c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</row>
    <row r="6" spans="1:107" ht="52.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</row>
    <row r="7" spans="1:107" ht="13.5" customHeight="1">
      <c r="A7" s="229">
        <v>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30">
        <v>2</v>
      </c>
      <c r="AF7" s="230"/>
      <c r="AG7" s="230"/>
      <c r="AH7" s="230"/>
      <c r="AI7" s="230"/>
      <c r="AJ7" s="230"/>
      <c r="AK7" s="230">
        <v>3</v>
      </c>
      <c r="AL7" s="230"/>
      <c r="AM7" s="230"/>
      <c r="AN7" s="230"/>
      <c r="AO7" s="230"/>
      <c r="AP7" s="230"/>
      <c r="AQ7" s="230"/>
      <c r="AR7" s="230"/>
      <c r="AS7" s="230"/>
      <c r="AT7" s="230">
        <v>4</v>
      </c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>
        <v>5</v>
      </c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>
        <v>5</v>
      </c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1">
        <v>6</v>
      </c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</row>
    <row r="8" spans="1:107" s="11" customFormat="1" ht="18" customHeight="1">
      <c r="A8" s="10"/>
      <c r="B8" s="232" t="s">
        <v>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3" t="s">
        <v>9</v>
      </c>
      <c r="AF8" s="233"/>
      <c r="AG8" s="233"/>
      <c r="AH8" s="233"/>
      <c r="AI8" s="233"/>
      <c r="AJ8" s="233"/>
      <c r="AK8" s="234" t="s">
        <v>103</v>
      </c>
      <c r="AL8" s="234"/>
      <c r="AM8" s="234"/>
      <c r="AN8" s="234"/>
      <c r="AO8" s="234"/>
      <c r="AP8" s="234"/>
      <c r="AQ8" s="234"/>
      <c r="AR8" s="234"/>
      <c r="AS8" s="234"/>
      <c r="AT8" s="235">
        <f>SUM(AT10:BJ39)+AT40</f>
        <v>11372198.92</v>
      </c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 t="e">
        <f>SUM(#REF!+#REF!+#REF!+#REF!+#REF!+#REF!+#REF!+#REF!)</f>
        <v>#REF!</v>
      </c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>
        <f>SUM(BW10:CG39)+BW40</f>
        <v>2493993.74</v>
      </c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9">
        <f>AT8-BW8</f>
        <v>8878205.18</v>
      </c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</row>
    <row r="9" spans="1:107" ht="14.25" customHeight="1">
      <c r="A9" s="12"/>
      <c r="B9" s="236" t="s">
        <v>104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7"/>
      <c r="AF9" s="237"/>
      <c r="AG9" s="237"/>
      <c r="AH9" s="237"/>
      <c r="AI9" s="237"/>
      <c r="AJ9" s="237"/>
      <c r="AK9" s="238"/>
      <c r="AL9" s="238"/>
      <c r="AM9" s="238"/>
      <c r="AN9" s="238"/>
      <c r="AO9" s="238"/>
      <c r="AP9" s="238"/>
      <c r="AQ9" s="238"/>
      <c r="AR9" s="238"/>
      <c r="AS9" s="238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</row>
    <row r="10" spans="1:107" ht="158.25" customHeight="1">
      <c r="A10" s="14"/>
      <c r="B10" s="220" t="s">
        <v>22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12" t="s">
        <v>9</v>
      </c>
      <c r="AF10" s="212"/>
      <c r="AG10" s="212"/>
      <c r="AH10" s="212"/>
      <c r="AI10" s="212"/>
      <c r="AJ10" s="212"/>
      <c r="AK10" s="217" t="s">
        <v>21</v>
      </c>
      <c r="AL10" s="217"/>
      <c r="AM10" s="217"/>
      <c r="AN10" s="217"/>
      <c r="AO10" s="217"/>
      <c r="AP10" s="217"/>
      <c r="AQ10" s="217"/>
      <c r="AR10" s="217"/>
      <c r="AS10" s="217"/>
      <c r="AT10" s="214">
        <v>4111000</v>
      </c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>
        <v>312100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>
        <v>727886.34</v>
      </c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>
        <f>AT10-BW10</f>
        <v>3383113.66</v>
      </c>
      <c r="CI10" s="214"/>
      <c r="CJ10" s="214"/>
      <c r="CK10" s="214"/>
      <c r="CL10" s="214"/>
      <c r="CM10" s="214"/>
      <c r="CN10" s="214"/>
      <c r="CO10" s="214"/>
      <c r="CP10" s="214"/>
      <c r="CQ10" s="214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</row>
    <row r="11" ht="11.25" hidden="1"/>
    <row r="12" spans="1:107" ht="161.25" customHeight="1">
      <c r="A12" s="14"/>
      <c r="B12" s="220" t="s">
        <v>24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12" t="s">
        <v>9</v>
      </c>
      <c r="AF12" s="212"/>
      <c r="AG12" s="212"/>
      <c r="AH12" s="212"/>
      <c r="AI12" s="212"/>
      <c r="AJ12" s="212"/>
      <c r="AK12" s="217" t="s">
        <v>23</v>
      </c>
      <c r="AL12" s="217"/>
      <c r="AM12" s="217"/>
      <c r="AN12" s="217"/>
      <c r="AO12" s="217"/>
      <c r="AP12" s="217"/>
      <c r="AQ12" s="217"/>
      <c r="AR12" s="217"/>
      <c r="AS12" s="217"/>
      <c r="AT12" s="214">
        <v>329500</v>
      </c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>
        <v>69500</v>
      </c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 t="s">
        <v>119</v>
      </c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>
        <f>AT12</f>
        <v>329500</v>
      </c>
      <c r="CI12" s="214"/>
      <c r="CJ12" s="214"/>
      <c r="CK12" s="214"/>
      <c r="CL12" s="214"/>
      <c r="CM12" s="214"/>
      <c r="CN12" s="214"/>
      <c r="CO12" s="214"/>
      <c r="CP12" s="214"/>
      <c r="CQ12" s="214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</row>
    <row r="13" spans="1:107" ht="176.25" customHeight="1">
      <c r="A13" s="14"/>
      <c r="B13" s="220" t="s">
        <v>194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12" t="s">
        <v>9</v>
      </c>
      <c r="AF13" s="212"/>
      <c r="AG13" s="212"/>
      <c r="AH13" s="212"/>
      <c r="AI13" s="212"/>
      <c r="AJ13" s="212"/>
      <c r="AK13" s="217" t="s">
        <v>25</v>
      </c>
      <c r="AL13" s="217"/>
      <c r="AM13" s="217"/>
      <c r="AN13" s="217"/>
      <c r="AO13" s="217"/>
      <c r="AP13" s="217"/>
      <c r="AQ13" s="217"/>
      <c r="AR13" s="217"/>
      <c r="AS13" s="217"/>
      <c r="AT13" s="214">
        <v>1259500</v>
      </c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>
        <v>69500</v>
      </c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>
        <v>319904.12</v>
      </c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>
        <f>AT13-BW13</f>
        <v>939595.88</v>
      </c>
      <c r="CI13" s="214"/>
      <c r="CJ13" s="214"/>
      <c r="CK13" s="214"/>
      <c r="CL13" s="214"/>
      <c r="CM13" s="214"/>
      <c r="CN13" s="214"/>
      <c r="CO13" s="214"/>
      <c r="CP13" s="214"/>
      <c r="CQ13" s="214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</row>
    <row r="14" spans="1:107" s="5" customFormat="1" ht="126.75" customHeight="1">
      <c r="A14" s="15"/>
      <c r="B14" s="221" t="s">
        <v>196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12" t="s">
        <v>9</v>
      </c>
      <c r="AF14" s="212"/>
      <c r="AG14" s="212"/>
      <c r="AH14" s="212"/>
      <c r="AI14" s="212"/>
      <c r="AJ14" s="212"/>
      <c r="AK14" s="217" t="s">
        <v>26</v>
      </c>
      <c r="AL14" s="217"/>
      <c r="AM14" s="217"/>
      <c r="AN14" s="217"/>
      <c r="AO14" s="217"/>
      <c r="AP14" s="217"/>
      <c r="AQ14" s="217"/>
      <c r="AR14" s="217"/>
      <c r="AS14" s="217"/>
      <c r="AT14" s="214">
        <v>615700</v>
      </c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>
        <v>15000</v>
      </c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>
        <v>194465.12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>
        <f>AT14-BW14</f>
        <v>421234.88</v>
      </c>
      <c r="CI14" s="214"/>
      <c r="CJ14" s="214"/>
      <c r="CK14" s="214"/>
      <c r="CL14" s="214"/>
      <c r="CM14" s="214"/>
      <c r="CN14" s="214"/>
      <c r="CO14" s="214"/>
      <c r="CP14" s="214"/>
      <c r="CQ14" s="214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</row>
    <row r="15" spans="1:107" s="5" customFormat="1" ht="102.75" customHeight="1">
      <c r="A15" s="15"/>
      <c r="B15" s="221" t="s">
        <v>219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12" t="s">
        <v>9</v>
      </c>
      <c r="AF15" s="212"/>
      <c r="AG15" s="212"/>
      <c r="AH15" s="212"/>
      <c r="AI15" s="212"/>
      <c r="AJ15" s="212"/>
      <c r="AK15" s="217" t="s">
        <v>218</v>
      </c>
      <c r="AL15" s="217"/>
      <c r="AM15" s="217"/>
      <c r="AN15" s="217"/>
      <c r="AO15" s="217"/>
      <c r="AP15" s="217"/>
      <c r="AQ15" s="217"/>
      <c r="AR15" s="217"/>
      <c r="AS15" s="217"/>
      <c r="AT15" s="214">
        <v>36900</v>
      </c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>
        <v>15000</v>
      </c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>
        <v>2376.29</v>
      </c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>
        <f>AT15-BW15</f>
        <v>34523.71</v>
      </c>
      <c r="CI15" s="214"/>
      <c r="CJ15" s="214"/>
      <c r="CK15" s="214"/>
      <c r="CL15" s="214"/>
      <c r="CM15" s="214"/>
      <c r="CN15" s="214"/>
      <c r="CO15" s="214"/>
      <c r="CP15" s="214"/>
      <c r="CQ15" s="214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</row>
    <row r="16" spans="1:107" ht="118.5" customHeight="1">
      <c r="A16" s="14"/>
      <c r="B16" s="221" t="s">
        <v>28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12" t="s">
        <v>9</v>
      </c>
      <c r="AF16" s="212"/>
      <c r="AG16" s="212"/>
      <c r="AH16" s="212"/>
      <c r="AI16" s="212"/>
      <c r="AJ16" s="212"/>
      <c r="AK16" s="217" t="s">
        <v>27</v>
      </c>
      <c r="AL16" s="217"/>
      <c r="AM16" s="217"/>
      <c r="AN16" s="217"/>
      <c r="AO16" s="217"/>
      <c r="AP16" s="217"/>
      <c r="AQ16" s="217"/>
      <c r="AR16" s="217"/>
      <c r="AS16" s="217"/>
      <c r="AT16" s="218">
        <v>145000</v>
      </c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16"/>
      <c r="BH16" s="16"/>
      <c r="BI16" s="16"/>
      <c r="BJ16" s="16"/>
      <c r="BK16" s="214">
        <v>88000</v>
      </c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>
        <v>15559</v>
      </c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>
        <f>AT16</f>
        <v>145000</v>
      </c>
      <c r="CI16" s="214"/>
      <c r="CJ16" s="214"/>
      <c r="CK16" s="214"/>
      <c r="CL16" s="214"/>
      <c r="CM16" s="214"/>
      <c r="CN16" s="214"/>
      <c r="CO16" s="214"/>
      <c r="CP16" s="214"/>
      <c r="CQ16" s="214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17"/>
    </row>
    <row r="17" spans="1:107" ht="118.5" customHeight="1">
      <c r="A17" s="14"/>
      <c r="B17" s="221" t="s">
        <v>30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12" t="s">
        <v>9</v>
      </c>
      <c r="AF17" s="212"/>
      <c r="AG17" s="212"/>
      <c r="AH17" s="212"/>
      <c r="AI17" s="212"/>
      <c r="AJ17" s="212"/>
      <c r="AK17" s="217" t="s">
        <v>29</v>
      </c>
      <c r="AL17" s="217"/>
      <c r="AM17" s="217"/>
      <c r="AN17" s="217"/>
      <c r="AO17" s="217"/>
      <c r="AP17" s="217"/>
      <c r="AQ17" s="217"/>
      <c r="AR17" s="217"/>
      <c r="AS17" s="217"/>
      <c r="AT17" s="218">
        <v>3000</v>
      </c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16"/>
      <c r="BH17" s="16"/>
      <c r="BI17" s="16"/>
      <c r="BJ17" s="16"/>
      <c r="BK17" s="214">
        <v>88000</v>
      </c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>
        <v>1568</v>
      </c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>
        <f>AT17</f>
        <v>3000</v>
      </c>
      <c r="CI17" s="214"/>
      <c r="CJ17" s="214"/>
      <c r="CK17" s="214"/>
      <c r="CL17" s="214"/>
      <c r="CM17" s="214"/>
      <c r="CN17" s="214"/>
      <c r="CO17" s="214"/>
      <c r="CP17" s="214"/>
      <c r="CQ17" s="214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17"/>
    </row>
    <row r="18" spans="1:107" ht="118.5" customHeight="1">
      <c r="A18" s="14"/>
      <c r="B18" s="221" t="s">
        <v>30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12" t="s">
        <v>9</v>
      </c>
      <c r="AF18" s="212"/>
      <c r="AG18" s="212"/>
      <c r="AH18" s="212"/>
      <c r="AI18" s="212"/>
      <c r="AJ18" s="212"/>
      <c r="AK18" s="217" t="s">
        <v>176</v>
      </c>
      <c r="AL18" s="217"/>
      <c r="AM18" s="217"/>
      <c r="AN18" s="217"/>
      <c r="AO18" s="217"/>
      <c r="AP18" s="217"/>
      <c r="AQ18" s="217"/>
      <c r="AR18" s="217"/>
      <c r="AS18" s="217"/>
      <c r="AT18" s="218">
        <v>2000</v>
      </c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16"/>
      <c r="BH18" s="16"/>
      <c r="BI18" s="16"/>
      <c r="BJ18" s="16"/>
      <c r="BK18" s="214">
        <v>88000</v>
      </c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>
        <v>1.66</v>
      </c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>
        <f>AT18-BW18</f>
        <v>1998.34</v>
      </c>
      <c r="CI18" s="214"/>
      <c r="CJ18" s="214"/>
      <c r="CK18" s="214"/>
      <c r="CL18" s="214"/>
      <c r="CM18" s="214"/>
      <c r="CN18" s="214"/>
      <c r="CO18" s="214"/>
      <c r="CP18" s="214"/>
      <c r="CQ18" s="214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17"/>
    </row>
    <row r="19" spans="1:107" ht="160.5" customHeight="1">
      <c r="A19" s="14"/>
      <c r="B19" s="219" t="s">
        <v>197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2" t="s">
        <v>9</v>
      </c>
      <c r="AF19" s="212"/>
      <c r="AG19" s="212"/>
      <c r="AH19" s="212"/>
      <c r="AI19" s="212"/>
      <c r="AJ19" s="212"/>
      <c r="AK19" s="217" t="s">
        <v>31</v>
      </c>
      <c r="AL19" s="217"/>
      <c r="AM19" s="217"/>
      <c r="AN19" s="217"/>
      <c r="AO19" s="217"/>
      <c r="AP19" s="217"/>
      <c r="AQ19" s="217"/>
      <c r="AR19" s="217"/>
      <c r="AS19" s="217"/>
      <c r="AT19" s="218">
        <v>200</v>
      </c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16"/>
      <c r="BH19" s="16"/>
      <c r="BI19" s="16"/>
      <c r="BJ19" s="16"/>
      <c r="BK19" s="214">
        <v>88000</v>
      </c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 t="s">
        <v>119</v>
      </c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>
        <f>AT19</f>
        <v>200</v>
      </c>
      <c r="CI19" s="214"/>
      <c r="CJ19" s="214"/>
      <c r="CK19" s="214"/>
      <c r="CL19" s="214"/>
      <c r="CM19" s="214"/>
      <c r="CN19" s="214"/>
      <c r="CO19" s="214"/>
      <c r="CP19" s="214"/>
      <c r="CQ19" s="214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17"/>
    </row>
    <row r="20" spans="1:107" ht="107.25" customHeight="1">
      <c r="A20" s="14"/>
      <c r="B20" s="222" t="s">
        <v>33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12" t="s">
        <v>9</v>
      </c>
      <c r="AF20" s="212"/>
      <c r="AG20" s="212"/>
      <c r="AH20" s="212"/>
      <c r="AI20" s="212"/>
      <c r="AJ20" s="212"/>
      <c r="AK20" s="240" t="s">
        <v>32</v>
      </c>
      <c r="AL20" s="240"/>
      <c r="AM20" s="240"/>
      <c r="AN20" s="240"/>
      <c r="AO20" s="240"/>
      <c r="AP20" s="240"/>
      <c r="AQ20" s="240"/>
      <c r="AR20" s="240"/>
      <c r="AS20" s="240"/>
      <c r="AT20" s="218">
        <v>50000</v>
      </c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16"/>
      <c r="BH20" s="16"/>
      <c r="BI20" s="16"/>
      <c r="BJ20" s="16"/>
      <c r="BK20" s="214">
        <v>0</v>
      </c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13"/>
      <c r="BW20" s="214" t="s">
        <v>119</v>
      </c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>
        <f>AT20</f>
        <v>50000</v>
      </c>
      <c r="CI20" s="214"/>
      <c r="CJ20" s="214"/>
      <c r="CK20" s="214"/>
      <c r="CL20" s="214"/>
      <c r="CM20" s="214"/>
      <c r="CN20" s="214"/>
      <c r="CO20" s="214"/>
      <c r="CP20" s="214"/>
      <c r="CQ20" s="214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17"/>
    </row>
    <row r="21" spans="1:107" ht="189" customHeight="1">
      <c r="A21" s="14"/>
      <c r="B21" s="220" t="s">
        <v>174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12" t="s">
        <v>9</v>
      </c>
      <c r="AF21" s="212"/>
      <c r="AG21" s="212"/>
      <c r="AH21" s="212"/>
      <c r="AI21" s="212"/>
      <c r="AJ21" s="212"/>
      <c r="AK21" s="217" t="s">
        <v>177</v>
      </c>
      <c r="AL21" s="217"/>
      <c r="AM21" s="217"/>
      <c r="AN21" s="217"/>
      <c r="AO21" s="217"/>
      <c r="AP21" s="217"/>
      <c r="AQ21" s="217"/>
      <c r="AR21" s="217"/>
      <c r="AS21" s="217"/>
      <c r="AT21" s="214">
        <v>20000</v>
      </c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>
        <v>28000</v>
      </c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>
        <v>20000</v>
      </c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 t="s">
        <v>119</v>
      </c>
      <c r="CI21" s="214"/>
      <c r="CJ21" s="214"/>
      <c r="CK21" s="214"/>
      <c r="CL21" s="214"/>
      <c r="CM21" s="214"/>
      <c r="CN21" s="214"/>
      <c r="CO21" s="214"/>
      <c r="CP21" s="214"/>
      <c r="CQ21" s="214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</row>
    <row r="22" spans="1:107" s="5" customFormat="1" ht="113.25" customHeight="1">
      <c r="A22" s="15" t="s">
        <v>10</v>
      </c>
      <c r="B22" s="222" t="s">
        <v>198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12" t="s">
        <v>9</v>
      </c>
      <c r="AF22" s="212"/>
      <c r="AG22" s="212"/>
      <c r="AH22" s="212"/>
      <c r="AI22" s="212"/>
      <c r="AJ22" s="212"/>
      <c r="AK22" s="217" t="s">
        <v>34</v>
      </c>
      <c r="AL22" s="217"/>
      <c r="AM22" s="217"/>
      <c r="AN22" s="217"/>
      <c r="AO22" s="217"/>
      <c r="AP22" s="217"/>
      <c r="AQ22" s="217"/>
      <c r="AR22" s="217"/>
      <c r="AS22" s="217"/>
      <c r="AT22" s="223">
        <v>30000</v>
      </c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18"/>
      <c r="BH22" s="18"/>
      <c r="BI22" s="18"/>
      <c r="BJ22" s="18"/>
      <c r="BK22" s="214">
        <v>0</v>
      </c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13"/>
      <c r="BW22" s="214">
        <v>11229.13</v>
      </c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>
        <f>AT22-BW22</f>
        <v>18770.870000000003</v>
      </c>
      <c r="CI22" s="214"/>
      <c r="CJ22" s="214"/>
      <c r="CK22" s="214"/>
      <c r="CL22" s="214"/>
      <c r="CM22" s="214"/>
      <c r="CN22" s="214"/>
      <c r="CO22" s="214"/>
      <c r="CP22" s="214"/>
      <c r="CQ22" s="214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19"/>
    </row>
    <row r="23" spans="1:107" s="5" customFormat="1" ht="129" customHeight="1">
      <c r="A23" s="15" t="s">
        <v>10</v>
      </c>
      <c r="B23" s="222" t="s">
        <v>199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12" t="s">
        <v>9</v>
      </c>
      <c r="AF23" s="212"/>
      <c r="AG23" s="212"/>
      <c r="AH23" s="212"/>
      <c r="AI23" s="212"/>
      <c r="AJ23" s="212"/>
      <c r="AK23" s="217" t="s">
        <v>35</v>
      </c>
      <c r="AL23" s="217"/>
      <c r="AM23" s="217"/>
      <c r="AN23" s="217"/>
      <c r="AO23" s="217"/>
      <c r="AP23" s="217"/>
      <c r="AQ23" s="217"/>
      <c r="AR23" s="217"/>
      <c r="AS23" s="217"/>
      <c r="AT23" s="223">
        <v>10000</v>
      </c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18"/>
      <c r="BH23" s="18"/>
      <c r="BI23" s="18"/>
      <c r="BJ23" s="18"/>
      <c r="BK23" s="214">
        <v>0</v>
      </c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13"/>
      <c r="BW23" s="214" t="s">
        <v>119</v>
      </c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>
        <f aca="true" t="shared" si="0" ref="CH23:CH28">AT23</f>
        <v>10000</v>
      </c>
      <c r="CI23" s="214"/>
      <c r="CJ23" s="214"/>
      <c r="CK23" s="214"/>
      <c r="CL23" s="214"/>
      <c r="CM23" s="214"/>
      <c r="CN23" s="214"/>
      <c r="CO23" s="214"/>
      <c r="CP23" s="214"/>
      <c r="CQ23" s="214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19"/>
    </row>
    <row r="24" spans="1:107" ht="126" customHeight="1">
      <c r="A24" s="14"/>
      <c r="B24" s="241" t="s">
        <v>37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12" t="s">
        <v>9</v>
      </c>
      <c r="AF24" s="212"/>
      <c r="AG24" s="212"/>
      <c r="AH24" s="212"/>
      <c r="AI24" s="212"/>
      <c r="AJ24" s="212"/>
      <c r="AK24" s="240" t="s">
        <v>36</v>
      </c>
      <c r="AL24" s="240"/>
      <c r="AM24" s="240"/>
      <c r="AN24" s="240"/>
      <c r="AO24" s="240"/>
      <c r="AP24" s="240"/>
      <c r="AQ24" s="240"/>
      <c r="AR24" s="240"/>
      <c r="AS24" s="240"/>
      <c r="AT24" s="223">
        <v>72800</v>
      </c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0"/>
      <c r="BI24" s="20"/>
      <c r="BJ24" s="21"/>
      <c r="BK24" s="214">
        <v>22600</v>
      </c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>
        <v>15224.01</v>
      </c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08">
        <f>AT24-BW24</f>
        <v>57575.99</v>
      </c>
      <c r="CI24" s="208"/>
      <c r="CJ24" s="208"/>
      <c r="CK24" s="208"/>
      <c r="CL24" s="208"/>
      <c r="CM24" s="208"/>
      <c r="CN24" s="208"/>
      <c r="CO24" s="208"/>
      <c r="CP24" s="208"/>
      <c r="CQ24" s="208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"/>
    </row>
    <row r="25" spans="1:107" ht="147" customHeight="1">
      <c r="A25" s="14"/>
      <c r="B25" s="241" t="s">
        <v>195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12" t="s">
        <v>9</v>
      </c>
      <c r="AF25" s="212"/>
      <c r="AG25" s="212"/>
      <c r="AH25" s="212"/>
      <c r="AI25" s="212"/>
      <c r="AJ25" s="212"/>
      <c r="AK25" s="240" t="s">
        <v>38</v>
      </c>
      <c r="AL25" s="240"/>
      <c r="AM25" s="240"/>
      <c r="AN25" s="240"/>
      <c r="AO25" s="240"/>
      <c r="AP25" s="240"/>
      <c r="AQ25" s="240"/>
      <c r="AR25" s="240"/>
      <c r="AS25" s="240"/>
      <c r="AT25" s="223">
        <v>22200</v>
      </c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0"/>
      <c r="BI25" s="20"/>
      <c r="BJ25" s="21"/>
      <c r="BK25" s="214">
        <v>22600</v>
      </c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>
        <v>4600.64</v>
      </c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08">
        <f>AT25-BW25</f>
        <v>17599.36</v>
      </c>
      <c r="CI25" s="208"/>
      <c r="CJ25" s="208"/>
      <c r="CK25" s="208"/>
      <c r="CL25" s="208"/>
      <c r="CM25" s="208"/>
      <c r="CN25" s="208"/>
      <c r="CO25" s="208"/>
      <c r="CP25" s="208"/>
      <c r="CQ25" s="208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"/>
    </row>
    <row r="26" spans="1:107" ht="102" customHeight="1">
      <c r="A26" s="14"/>
      <c r="B26" s="241" t="s">
        <v>200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12" t="s">
        <v>9</v>
      </c>
      <c r="AF26" s="212"/>
      <c r="AG26" s="212"/>
      <c r="AH26" s="212"/>
      <c r="AI26" s="212"/>
      <c r="AJ26" s="212"/>
      <c r="AK26" s="240" t="s">
        <v>39</v>
      </c>
      <c r="AL26" s="240"/>
      <c r="AM26" s="240"/>
      <c r="AN26" s="240"/>
      <c r="AO26" s="240"/>
      <c r="AP26" s="240"/>
      <c r="AQ26" s="240"/>
      <c r="AR26" s="240"/>
      <c r="AS26" s="240"/>
      <c r="AT26" s="223">
        <v>1700</v>
      </c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0"/>
      <c r="BI26" s="20"/>
      <c r="BJ26" s="21"/>
      <c r="BK26" s="214">
        <v>22600</v>
      </c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 t="s">
        <v>119</v>
      </c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08">
        <f t="shared" si="0"/>
        <v>1700</v>
      </c>
      <c r="CI26" s="208"/>
      <c r="CJ26" s="208"/>
      <c r="CK26" s="208"/>
      <c r="CL26" s="208"/>
      <c r="CM26" s="208"/>
      <c r="CN26" s="208"/>
      <c r="CO26" s="208"/>
      <c r="CP26" s="208"/>
      <c r="CQ26" s="208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"/>
    </row>
    <row r="27" spans="1:256" s="31" customFormat="1" ht="141.75" customHeight="1">
      <c r="A27" s="27"/>
      <c r="B27" s="242" t="s">
        <v>211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3" t="s">
        <v>9</v>
      </c>
      <c r="AF27" s="243"/>
      <c r="AG27" s="243"/>
      <c r="AH27" s="243"/>
      <c r="AI27" s="243"/>
      <c r="AJ27" s="243"/>
      <c r="AK27" s="240" t="s">
        <v>216</v>
      </c>
      <c r="AL27" s="240"/>
      <c r="AM27" s="240"/>
      <c r="AN27" s="240"/>
      <c r="AO27" s="240"/>
      <c r="AP27" s="240"/>
      <c r="AQ27" s="240"/>
      <c r="AR27" s="240"/>
      <c r="AS27" s="240"/>
      <c r="AT27" s="244">
        <v>1000</v>
      </c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8"/>
      <c r="BH27" s="24"/>
      <c r="BI27" s="24"/>
      <c r="BJ27" s="25"/>
      <c r="BK27" s="244">
        <v>150000</v>
      </c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5"/>
      <c r="BW27" s="214" t="s">
        <v>119</v>
      </c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08">
        <f t="shared" si="0"/>
        <v>1000</v>
      </c>
      <c r="CI27" s="208"/>
      <c r="CJ27" s="208"/>
      <c r="CK27" s="208"/>
      <c r="CL27" s="208"/>
      <c r="CM27" s="208"/>
      <c r="CN27" s="208"/>
      <c r="CO27" s="208"/>
      <c r="CP27" s="208"/>
      <c r="CQ27" s="208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6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GC27" s="32"/>
      <c r="GR27" s="33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107" s="5" customFormat="1" ht="157.5" customHeight="1">
      <c r="A28" s="15"/>
      <c r="B28" s="219" t="s">
        <v>41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2" t="s">
        <v>9</v>
      </c>
      <c r="AF28" s="212"/>
      <c r="AG28" s="212"/>
      <c r="AH28" s="212"/>
      <c r="AI28" s="212"/>
      <c r="AJ28" s="212"/>
      <c r="AK28" s="217" t="s">
        <v>40</v>
      </c>
      <c r="AL28" s="217"/>
      <c r="AM28" s="217"/>
      <c r="AN28" s="217"/>
      <c r="AO28" s="217"/>
      <c r="AP28" s="217"/>
      <c r="AQ28" s="217"/>
      <c r="AR28" s="217"/>
      <c r="AS28" s="217"/>
      <c r="AT28" s="223">
        <v>20000</v>
      </c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0"/>
      <c r="BI28" s="20"/>
      <c r="BJ28" s="21"/>
      <c r="BK28" s="214">
        <v>22600</v>
      </c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 t="s">
        <v>119</v>
      </c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08">
        <f t="shared" si="0"/>
        <v>20000</v>
      </c>
      <c r="CI28" s="208"/>
      <c r="CJ28" s="208"/>
      <c r="CK28" s="208"/>
      <c r="CL28" s="208"/>
      <c r="CM28" s="208"/>
      <c r="CN28" s="208"/>
      <c r="CO28" s="208"/>
      <c r="CP28" s="208"/>
      <c r="CQ28" s="208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"/>
    </row>
    <row r="29" spans="1:256" s="31" customFormat="1" ht="108" customHeight="1">
      <c r="A29" s="27"/>
      <c r="B29" s="242" t="s">
        <v>221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3" t="s">
        <v>9</v>
      </c>
      <c r="AF29" s="243"/>
      <c r="AG29" s="243"/>
      <c r="AH29" s="243"/>
      <c r="AI29" s="243"/>
      <c r="AJ29" s="243"/>
      <c r="AK29" s="240" t="s">
        <v>217</v>
      </c>
      <c r="AL29" s="240"/>
      <c r="AM29" s="240"/>
      <c r="AN29" s="240"/>
      <c r="AO29" s="240"/>
      <c r="AP29" s="240"/>
      <c r="AQ29" s="240"/>
      <c r="AR29" s="240"/>
      <c r="AS29" s="240"/>
      <c r="AT29" s="244">
        <v>414000</v>
      </c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8"/>
      <c r="BH29" s="24"/>
      <c r="BI29" s="24"/>
      <c r="BJ29" s="25"/>
      <c r="BK29" s="244">
        <v>150000</v>
      </c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5"/>
      <c r="BW29" s="214">
        <v>60564.29</v>
      </c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08">
        <f>AT29-BW29</f>
        <v>353435.71</v>
      </c>
      <c r="CI29" s="208"/>
      <c r="CJ29" s="208"/>
      <c r="CK29" s="208"/>
      <c r="CL29" s="208"/>
      <c r="CM29" s="208"/>
      <c r="CN29" s="208"/>
      <c r="CO29" s="208"/>
      <c r="CP29" s="208"/>
      <c r="CQ29" s="208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6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GC29" s="32"/>
      <c r="GR29" s="33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6" customFormat="1" ht="125.25" customHeight="1">
      <c r="A30" s="27"/>
      <c r="B30" s="242" t="s">
        <v>201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3" t="s">
        <v>9</v>
      </c>
      <c r="AF30" s="243"/>
      <c r="AG30" s="243"/>
      <c r="AH30" s="243"/>
      <c r="AI30" s="243"/>
      <c r="AJ30" s="243"/>
      <c r="AK30" s="240" t="s">
        <v>11</v>
      </c>
      <c r="AL30" s="240"/>
      <c r="AM30" s="240"/>
      <c r="AN30" s="240"/>
      <c r="AO30" s="240"/>
      <c r="AP30" s="240"/>
      <c r="AQ30" s="240"/>
      <c r="AR30" s="240"/>
      <c r="AS30" s="240"/>
      <c r="AT30" s="244">
        <v>200000</v>
      </c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8"/>
      <c r="BH30" s="24"/>
      <c r="BI30" s="24"/>
      <c r="BJ30" s="25"/>
      <c r="BK30" s="244">
        <v>2000</v>
      </c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5"/>
      <c r="BW30" s="214" t="s">
        <v>119</v>
      </c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08">
        <f aca="true" t="shared" si="1" ref="CH30:CH36">AT30</f>
        <v>200000</v>
      </c>
      <c r="CI30" s="208"/>
      <c r="CJ30" s="208"/>
      <c r="CK30" s="208"/>
      <c r="CL30" s="208"/>
      <c r="CM30" s="208"/>
      <c r="CN30" s="208"/>
      <c r="CO30" s="208"/>
      <c r="CP30" s="208"/>
      <c r="CQ30" s="208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GC30" s="37"/>
      <c r="GR30" s="38"/>
      <c r="HX30" s="3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6" customFormat="1" ht="126" customHeight="1">
      <c r="A31" s="27"/>
      <c r="B31" s="242" t="s">
        <v>202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3" t="s">
        <v>9</v>
      </c>
      <c r="AF31" s="243"/>
      <c r="AG31" s="243"/>
      <c r="AH31" s="243"/>
      <c r="AI31" s="243"/>
      <c r="AJ31" s="243"/>
      <c r="AK31" s="240" t="s">
        <v>12</v>
      </c>
      <c r="AL31" s="240"/>
      <c r="AM31" s="240"/>
      <c r="AN31" s="240"/>
      <c r="AO31" s="240"/>
      <c r="AP31" s="240"/>
      <c r="AQ31" s="240"/>
      <c r="AR31" s="240"/>
      <c r="AS31" s="240"/>
      <c r="AT31" s="244">
        <v>59000</v>
      </c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8"/>
      <c r="BH31" s="24"/>
      <c r="BI31" s="24"/>
      <c r="BJ31" s="25"/>
      <c r="BK31" s="244">
        <v>2000</v>
      </c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5"/>
      <c r="BW31" s="214" t="s">
        <v>119</v>
      </c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08">
        <f t="shared" si="1"/>
        <v>59000</v>
      </c>
      <c r="CI31" s="208"/>
      <c r="CJ31" s="208"/>
      <c r="CK31" s="208"/>
      <c r="CL31" s="208"/>
      <c r="CM31" s="208"/>
      <c r="CN31" s="208"/>
      <c r="CO31" s="208"/>
      <c r="CP31" s="208"/>
      <c r="CQ31" s="208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GC31" s="37"/>
      <c r="GR31" s="38"/>
      <c r="HX31" s="3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6" customFormat="1" ht="123.75" customHeight="1">
      <c r="A32" s="27"/>
      <c r="B32" s="242" t="s">
        <v>203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3" t="s">
        <v>9</v>
      </c>
      <c r="AF32" s="243"/>
      <c r="AG32" s="243"/>
      <c r="AH32" s="243"/>
      <c r="AI32" s="243"/>
      <c r="AJ32" s="243"/>
      <c r="AK32" s="240" t="s">
        <v>13</v>
      </c>
      <c r="AL32" s="240"/>
      <c r="AM32" s="240"/>
      <c r="AN32" s="240"/>
      <c r="AO32" s="240"/>
      <c r="AP32" s="240"/>
      <c r="AQ32" s="240"/>
      <c r="AR32" s="240"/>
      <c r="AS32" s="240"/>
      <c r="AT32" s="244">
        <v>154700</v>
      </c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8"/>
      <c r="BH32" s="24"/>
      <c r="BI32" s="24"/>
      <c r="BJ32" s="25"/>
      <c r="BK32" s="244">
        <v>2000</v>
      </c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5"/>
      <c r="BW32" s="214" t="s">
        <v>119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08">
        <f t="shared" si="1"/>
        <v>154700</v>
      </c>
      <c r="CI32" s="208"/>
      <c r="CJ32" s="208"/>
      <c r="CK32" s="208"/>
      <c r="CL32" s="208"/>
      <c r="CM32" s="208"/>
      <c r="CN32" s="208"/>
      <c r="CO32" s="208"/>
      <c r="CP32" s="208"/>
      <c r="CQ32" s="208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6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GC32" s="37"/>
      <c r="GR32" s="38"/>
      <c r="HX32" s="3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1" customFormat="1" ht="102.75" customHeight="1">
      <c r="A33" s="27"/>
      <c r="B33" s="242" t="s">
        <v>204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3" t="s">
        <v>9</v>
      </c>
      <c r="AF33" s="243"/>
      <c r="AG33" s="243"/>
      <c r="AH33" s="243"/>
      <c r="AI33" s="243"/>
      <c r="AJ33" s="243"/>
      <c r="AK33" s="240" t="s">
        <v>14</v>
      </c>
      <c r="AL33" s="240"/>
      <c r="AM33" s="240"/>
      <c r="AN33" s="240"/>
      <c r="AO33" s="240"/>
      <c r="AP33" s="240"/>
      <c r="AQ33" s="240"/>
      <c r="AR33" s="240"/>
      <c r="AS33" s="240"/>
      <c r="AT33" s="244">
        <v>332298.92</v>
      </c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8"/>
      <c r="BH33" s="24"/>
      <c r="BI33" s="24"/>
      <c r="BJ33" s="25"/>
      <c r="BK33" s="244">
        <v>2000</v>
      </c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5"/>
      <c r="BW33" s="214">
        <v>52374.56</v>
      </c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08">
        <f>AT33-BW33</f>
        <v>279924.36</v>
      </c>
      <c r="CI33" s="208"/>
      <c r="CJ33" s="208"/>
      <c r="CK33" s="208"/>
      <c r="CL33" s="208"/>
      <c r="CM33" s="208"/>
      <c r="CN33" s="208"/>
      <c r="CO33" s="208"/>
      <c r="CP33" s="208"/>
      <c r="CQ33" s="208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6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GC33" s="32"/>
      <c r="GR33" s="33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07" s="40" customFormat="1" ht="175.5" customHeight="1">
      <c r="A34" s="39"/>
      <c r="B34" s="242" t="s">
        <v>205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71" t="s">
        <v>9</v>
      </c>
      <c r="AF34" s="272"/>
      <c r="AG34" s="272"/>
      <c r="AH34" s="272"/>
      <c r="AI34" s="272"/>
      <c r="AJ34" s="273"/>
      <c r="AK34" s="274" t="s">
        <v>15</v>
      </c>
      <c r="AL34" s="240"/>
      <c r="AM34" s="240"/>
      <c r="AN34" s="240"/>
      <c r="AO34" s="240"/>
      <c r="AP34" s="240"/>
      <c r="AQ34" s="240"/>
      <c r="AR34" s="240"/>
      <c r="AS34" s="240"/>
      <c r="AT34" s="244">
        <v>10000</v>
      </c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13"/>
      <c r="BH34" s="13"/>
      <c r="BI34" s="13"/>
      <c r="BJ34" s="13"/>
      <c r="BK34" s="214" t="e">
        <f>SUM(#REF!)</f>
        <v>#REF!</v>
      </c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 t="s">
        <v>119</v>
      </c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08">
        <f t="shared" si="1"/>
        <v>10000</v>
      </c>
      <c r="CI34" s="208"/>
      <c r="CJ34" s="208"/>
      <c r="CK34" s="208"/>
      <c r="CL34" s="208"/>
      <c r="CM34" s="208"/>
      <c r="CN34" s="208"/>
      <c r="CO34" s="208"/>
      <c r="CP34" s="208"/>
      <c r="CQ34" s="208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256" s="31" customFormat="1" ht="140.25" customHeight="1">
      <c r="A35" s="27"/>
      <c r="B35" s="242" t="s">
        <v>206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5" t="s">
        <v>9</v>
      </c>
      <c r="AF35" s="245"/>
      <c r="AG35" s="245"/>
      <c r="AH35" s="245"/>
      <c r="AI35" s="245"/>
      <c r="AJ35" s="245"/>
      <c r="AK35" s="240" t="s">
        <v>16</v>
      </c>
      <c r="AL35" s="240"/>
      <c r="AM35" s="240"/>
      <c r="AN35" s="240"/>
      <c r="AO35" s="240"/>
      <c r="AP35" s="240"/>
      <c r="AQ35" s="240"/>
      <c r="AR35" s="240"/>
      <c r="AS35" s="240"/>
      <c r="AT35" s="244">
        <v>25000</v>
      </c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8"/>
      <c r="BH35" s="24"/>
      <c r="BI35" s="24"/>
      <c r="BJ35" s="25"/>
      <c r="BK35" s="244">
        <v>2000</v>
      </c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5"/>
      <c r="BW35" s="214">
        <v>10235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08">
        <f>AT35-BW35</f>
        <v>14765</v>
      </c>
      <c r="CI35" s="208"/>
      <c r="CJ35" s="208"/>
      <c r="CK35" s="208"/>
      <c r="CL35" s="208"/>
      <c r="CM35" s="208"/>
      <c r="CN35" s="208"/>
      <c r="CO35" s="208"/>
      <c r="CP35" s="208"/>
      <c r="CQ35" s="208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6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GC35" s="32"/>
      <c r="GR35" s="33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0" customFormat="1" ht="69" customHeight="1">
      <c r="A36" s="39"/>
      <c r="B36" s="215" t="s">
        <v>207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6" t="s">
        <v>9</v>
      </c>
      <c r="AF36" s="216"/>
      <c r="AG36" s="216"/>
      <c r="AH36" s="216"/>
      <c r="AI36" s="216"/>
      <c r="AJ36" s="216"/>
      <c r="AK36" s="217" t="s">
        <v>190</v>
      </c>
      <c r="AL36" s="217"/>
      <c r="AM36" s="217"/>
      <c r="AN36" s="217"/>
      <c r="AO36" s="217"/>
      <c r="AP36" s="217"/>
      <c r="AQ36" s="217"/>
      <c r="AR36" s="217"/>
      <c r="AS36" s="217"/>
      <c r="AT36" s="214">
        <v>5000</v>
      </c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 t="e">
        <f>SUM(#REF!)</f>
        <v>#REF!</v>
      </c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08" t="s">
        <v>119</v>
      </c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>
        <f t="shared" si="1"/>
        <v>5000</v>
      </c>
      <c r="CI36" s="208"/>
      <c r="CJ36" s="208"/>
      <c r="CK36" s="208"/>
      <c r="CL36" s="208"/>
      <c r="CM36" s="208"/>
      <c r="CN36" s="208"/>
      <c r="CO36" s="208"/>
      <c r="CP36" s="208"/>
      <c r="CQ36" s="208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1:107" s="40" customFormat="1" ht="199.5" customHeight="1">
      <c r="A37" s="39"/>
      <c r="B37" s="215" t="s">
        <v>43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6" t="s">
        <v>9</v>
      </c>
      <c r="AF37" s="216"/>
      <c r="AG37" s="216"/>
      <c r="AH37" s="216"/>
      <c r="AI37" s="216"/>
      <c r="AJ37" s="216"/>
      <c r="AK37" s="217" t="s">
        <v>17</v>
      </c>
      <c r="AL37" s="217"/>
      <c r="AM37" s="217"/>
      <c r="AN37" s="217"/>
      <c r="AO37" s="217"/>
      <c r="AP37" s="217"/>
      <c r="AQ37" s="217"/>
      <c r="AR37" s="217"/>
      <c r="AS37" s="217"/>
      <c r="AT37" s="214">
        <v>3155000</v>
      </c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 t="e">
        <f>SUM(#REF!)</f>
        <v>#REF!</v>
      </c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08">
        <v>1015885.21</v>
      </c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>
        <f>AT37-BW37</f>
        <v>2139114.79</v>
      </c>
      <c r="CI37" s="208"/>
      <c r="CJ37" s="208"/>
      <c r="CK37" s="208"/>
      <c r="CL37" s="208"/>
      <c r="CM37" s="208"/>
      <c r="CN37" s="208"/>
      <c r="CO37" s="208"/>
      <c r="CP37" s="208"/>
      <c r="CQ37" s="208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</row>
    <row r="38" spans="1:256" s="4" customFormat="1" ht="169.5" customHeight="1">
      <c r="A38" s="14"/>
      <c r="B38" s="246" t="s">
        <v>223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12" t="s">
        <v>9</v>
      </c>
      <c r="AF38" s="212"/>
      <c r="AG38" s="212"/>
      <c r="AH38" s="212"/>
      <c r="AI38" s="212"/>
      <c r="AJ38" s="212"/>
      <c r="AK38" s="240" t="s">
        <v>222</v>
      </c>
      <c r="AL38" s="240"/>
      <c r="AM38" s="240"/>
      <c r="AN38" s="240"/>
      <c r="AO38" s="240"/>
      <c r="AP38" s="240"/>
      <c r="AQ38" s="240"/>
      <c r="AR38" s="240"/>
      <c r="AS38" s="240"/>
      <c r="AT38" s="214">
        <v>190000</v>
      </c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>
        <v>15000</v>
      </c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>
        <v>31111.37</v>
      </c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08">
        <f>AT38-BW38</f>
        <v>158888.63</v>
      </c>
      <c r="CI38" s="208"/>
      <c r="CJ38" s="208"/>
      <c r="CK38" s="208"/>
      <c r="CL38" s="208"/>
      <c r="CM38" s="208"/>
      <c r="CN38" s="208"/>
      <c r="CO38" s="208"/>
      <c r="CP38" s="208"/>
      <c r="CQ38" s="208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07" ht="105" customHeight="1">
      <c r="A39" s="14"/>
      <c r="B39" s="211" t="s">
        <v>208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2" t="s">
        <v>9</v>
      </c>
      <c r="AF39" s="212"/>
      <c r="AG39" s="212"/>
      <c r="AH39" s="212"/>
      <c r="AI39" s="212"/>
      <c r="AJ39" s="212"/>
      <c r="AK39" s="213" t="s">
        <v>171</v>
      </c>
      <c r="AL39" s="213"/>
      <c r="AM39" s="213"/>
      <c r="AN39" s="213"/>
      <c r="AO39" s="213"/>
      <c r="AP39" s="213"/>
      <c r="AQ39" s="213"/>
      <c r="AR39" s="213"/>
      <c r="AS39" s="213"/>
      <c r="AT39" s="214">
        <v>50000</v>
      </c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>
        <v>149400</v>
      </c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 t="s">
        <v>19</v>
      </c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08">
        <f>AT39</f>
        <v>50000</v>
      </c>
      <c r="CI39" s="208"/>
      <c r="CJ39" s="208"/>
      <c r="CK39" s="208"/>
      <c r="CL39" s="208"/>
      <c r="CM39" s="208"/>
      <c r="CN39" s="208"/>
      <c r="CO39" s="208"/>
      <c r="CP39" s="208"/>
      <c r="CQ39" s="208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</row>
    <row r="40" spans="1:107" ht="81.75" customHeight="1">
      <c r="A40" s="14"/>
      <c r="B40" s="211" t="s">
        <v>187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2" t="s">
        <v>9</v>
      </c>
      <c r="AF40" s="212"/>
      <c r="AG40" s="212"/>
      <c r="AH40" s="212"/>
      <c r="AI40" s="212"/>
      <c r="AJ40" s="212"/>
      <c r="AK40" s="213" t="s">
        <v>188</v>
      </c>
      <c r="AL40" s="213"/>
      <c r="AM40" s="213"/>
      <c r="AN40" s="213"/>
      <c r="AO40" s="213"/>
      <c r="AP40" s="213"/>
      <c r="AQ40" s="213"/>
      <c r="AR40" s="213"/>
      <c r="AS40" s="213"/>
      <c r="AT40" s="214">
        <v>46700</v>
      </c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>
        <v>149400</v>
      </c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>
        <v>11009</v>
      </c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08">
        <f>AT40-BW40</f>
        <v>35691</v>
      </c>
      <c r="CI40" s="208"/>
      <c r="CJ40" s="208"/>
      <c r="CK40" s="208"/>
      <c r="CL40" s="208"/>
      <c r="CM40" s="208"/>
      <c r="CN40" s="208"/>
      <c r="CO40" s="208"/>
      <c r="CP40" s="208"/>
      <c r="CQ40" s="208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</row>
    <row r="41" spans="1:256" ht="28.5" customHeight="1" thickBot="1">
      <c r="A41" s="41"/>
      <c r="B41" s="251" t="s">
        <v>44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3"/>
      <c r="AE41" s="254" t="s">
        <v>45</v>
      </c>
      <c r="AF41" s="255"/>
      <c r="AG41" s="255"/>
      <c r="AH41" s="255"/>
      <c r="AI41" s="255"/>
      <c r="AJ41" s="256"/>
      <c r="AK41" s="257" t="s">
        <v>46</v>
      </c>
      <c r="AL41" s="255"/>
      <c r="AM41" s="255"/>
      <c r="AN41" s="255"/>
      <c r="AO41" s="255"/>
      <c r="AP41" s="255"/>
      <c r="AQ41" s="255"/>
      <c r="AR41" s="255"/>
      <c r="AS41" s="256"/>
      <c r="AT41" s="258">
        <f>стр1!BB17-стр2!AT8</f>
        <v>-155098.91999999993</v>
      </c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60"/>
      <c r="BK41" s="247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9"/>
      <c r="BW41" s="247">
        <f>стр1!BX17-стр2!BW8</f>
        <v>2456381.51</v>
      </c>
      <c r="BX41" s="248"/>
      <c r="BY41" s="248"/>
      <c r="BZ41" s="248"/>
      <c r="CA41" s="248"/>
      <c r="CB41" s="248"/>
      <c r="CC41" s="248"/>
      <c r="CD41" s="248"/>
      <c r="CE41" s="248"/>
      <c r="CF41" s="248"/>
      <c r="CG41" s="249"/>
      <c r="CH41" s="247" t="s">
        <v>46</v>
      </c>
      <c r="CI41" s="248"/>
      <c r="CJ41" s="248"/>
      <c r="CK41" s="248"/>
      <c r="CL41" s="248"/>
      <c r="CM41" s="248"/>
      <c r="CN41" s="248"/>
      <c r="CO41" s="248"/>
      <c r="CP41" s="248"/>
      <c r="CQ41" s="249"/>
      <c r="CR41" s="247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50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107" ht="3" customHeight="1" hidden="1">
      <c r="A42" s="14"/>
      <c r="B42" s="261" t="s">
        <v>47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2" t="s">
        <v>45</v>
      </c>
      <c r="AF42" s="262"/>
      <c r="AG42" s="262"/>
      <c r="AH42" s="262"/>
      <c r="AI42" s="262"/>
      <c r="AJ42" s="262"/>
      <c r="AK42" s="263"/>
      <c r="AL42" s="263"/>
      <c r="AM42" s="263"/>
      <c r="AN42" s="263"/>
      <c r="AO42" s="263"/>
      <c r="AP42" s="263"/>
      <c r="AQ42" s="263"/>
      <c r="AR42" s="263"/>
      <c r="AS42" s="263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>
        <f>стр1!BX13-стр2!BW4</f>
        <v>0</v>
      </c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</row>
    <row r="43" spans="1:107" ht="14.25" customHeight="1" hidden="1">
      <c r="A43" s="14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9"/>
      <c r="AF43" s="269"/>
      <c r="AG43" s="269"/>
      <c r="AH43" s="269"/>
      <c r="AI43" s="269"/>
      <c r="AJ43" s="269"/>
      <c r="AK43" s="270"/>
      <c r="AL43" s="270"/>
      <c r="AM43" s="270"/>
      <c r="AN43" s="270"/>
      <c r="AO43" s="270"/>
      <c r="AP43" s="270"/>
      <c r="AQ43" s="270"/>
      <c r="AR43" s="270"/>
      <c r="AS43" s="270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</row>
    <row r="44" spans="1:107" ht="14.25" customHeight="1" hidden="1">
      <c r="A44" s="14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9"/>
      <c r="AF44" s="269"/>
      <c r="AG44" s="269"/>
      <c r="AH44" s="269"/>
      <c r="AI44" s="269"/>
      <c r="AJ44" s="269"/>
      <c r="AK44" s="270"/>
      <c r="AL44" s="270"/>
      <c r="AM44" s="270"/>
      <c r="AN44" s="270"/>
      <c r="AO44" s="270"/>
      <c r="AP44" s="270"/>
      <c r="AQ44" s="270"/>
      <c r="AR44" s="270"/>
      <c r="AS44" s="270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</row>
    <row r="45" spans="1:107" ht="14.25" customHeight="1" hidden="1">
      <c r="A45" s="14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9"/>
      <c r="AF45" s="269"/>
      <c r="AG45" s="269"/>
      <c r="AH45" s="269"/>
      <c r="AI45" s="269"/>
      <c r="AJ45" s="269"/>
      <c r="AK45" s="270"/>
      <c r="AL45" s="270"/>
      <c r="AM45" s="270"/>
      <c r="AN45" s="270"/>
      <c r="AO45" s="270"/>
      <c r="AP45" s="270"/>
      <c r="AQ45" s="270"/>
      <c r="AR45" s="270"/>
      <c r="AS45" s="270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</row>
    <row r="46" spans="31:95" ht="11.25">
      <c r="AE46" s="1">
        <v>277</v>
      </c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</row>
    <row r="47" spans="31:95" ht="11.25">
      <c r="AE47" s="1">
        <v>278</v>
      </c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46:95" ht="11.25"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46:95" ht="11.25"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</sheetData>
  <sheetProtection selectLockedCells="1" selectUnlockedCells="1"/>
  <mergeCells count="309"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28:CQ28"/>
    <mergeCell ref="AK27:AS27"/>
    <mergeCell ref="AT27:BF27"/>
    <mergeCell ref="BK27:BU27"/>
    <mergeCell ref="BW27:CG27"/>
    <mergeCell ref="CR28:DB28"/>
    <mergeCell ref="CH27:CQ27"/>
    <mergeCell ref="CR27:DB27"/>
    <mergeCell ref="CH34:CQ34"/>
    <mergeCell ref="CR34:DC34"/>
    <mergeCell ref="B34:AD34"/>
    <mergeCell ref="AE34:AJ34"/>
    <mergeCell ref="AK34:AS34"/>
    <mergeCell ref="AT34:BF34"/>
    <mergeCell ref="BK34:BV34"/>
    <mergeCell ref="BW34:CG34"/>
    <mergeCell ref="B44:AD44"/>
    <mergeCell ref="AE44:AJ44"/>
    <mergeCell ref="AK44:AS44"/>
    <mergeCell ref="AT44:BJ44"/>
    <mergeCell ref="AK43:AS43"/>
    <mergeCell ref="AT43:BJ43"/>
    <mergeCell ref="B43:AD43"/>
    <mergeCell ref="AE43:AJ43"/>
    <mergeCell ref="BK44:BV44"/>
    <mergeCell ref="BK43:BV43"/>
    <mergeCell ref="BW44:CG44"/>
    <mergeCell ref="CR45:DC45"/>
    <mergeCell ref="B45:AD45"/>
    <mergeCell ref="AE45:AJ45"/>
    <mergeCell ref="AK45:AS45"/>
    <mergeCell ref="AT45:BJ45"/>
    <mergeCell ref="BW43:CG43"/>
    <mergeCell ref="BK45:BV45"/>
    <mergeCell ref="BW45:CG45"/>
    <mergeCell ref="CH45:CQ45"/>
    <mergeCell ref="CH43:CQ43"/>
    <mergeCell ref="CH42:CQ42"/>
    <mergeCell ref="CR42:DC42"/>
    <mergeCell ref="CR43:DC43"/>
    <mergeCell ref="CH44:CQ44"/>
    <mergeCell ref="CR44:DC44"/>
    <mergeCell ref="B42:AD42"/>
    <mergeCell ref="AE42:AJ42"/>
    <mergeCell ref="AK42:AS42"/>
    <mergeCell ref="AT42:BJ42"/>
    <mergeCell ref="BK42:BV42"/>
    <mergeCell ref="BW42:CG42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W38:CG38"/>
    <mergeCell ref="CH38:CQ38"/>
    <mergeCell ref="CR38:DC38"/>
    <mergeCell ref="B37:AD37"/>
    <mergeCell ref="AE37:AJ37"/>
    <mergeCell ref="AK37:AS37"/>
    <mergeCell ref="AT37:BJ37"/>
    <mergeCell ref="BK37:BV37"/>
    <mergeCell ref="CR37:DC37"/>
    <mergeCell ref="BW37:CG37"/>
    <mergeCell ref="CH37:CQ37"/>
    <mergeCell ref="B38:AD38"/>
    <mergeCell ref="AE38:AJ38"/>
    <mergeCell ref="AK38:AS38"/>
    <mergeCell ref="AT38:BJ38"/>
    <mergeCell ref="BK38:BV38"/>
    <mergeCell ref="CR35:DB35"/>
    <mergeCell ref="B35:AD35"/>
    <mergeCell ref="AE35:AJ35"/>
    <mergeCell ref="AK35:AS35"/>
    <mergeCell ref="AT35:BF35"/>
    <mergeCell ref="BK35:BU35"/>
    <mergeCell ref="BW35:CG35"/>
    <mergeCell ref="CH35:CQ35"/>
    <mergeCell ref="CH33:CQ33"/>
    <mergeCell ref="CR33:DB33"/>
    <mergeCell ref="B33:AD33"/>
    <mergeCell ref="AE33:AJ33"/>
    <mergeCell ref="AK33:AS33"/>
    <mergeCell ref="AT33:BF33"/>
    <mergeCell ref="BW33:CG33"/>
    <mergeCell ref="B32:AD32"/>
    <mergeCell ref="AE32:AJ32"/>
    <mergeCell ref="AK32:AS32"/>
    <mergeCell ref="AT32:BF32"/>
    <mergeCell ref="B31:AD31"/>
    <mergeCell ref="BK33:BU33"/>
    <mergeCell ref="CH31:CQ31"/>
    <mergeCell ref="CR31:DB31"/>
    <mergeCell ref="BK32:BU32"/>
    <mergeCell ref="BW32:CG32"/>
    <mergeCell ref="CH32:CQ32"/>
    <mergeCell ref="CH30:CQ30"/>
    <mergeCell ref="CR30:DB30"/>
    <mergeCell ref="B29:AD29"/>
    <mergeCell ref="AE31:AJ31"/>
    <mergeCell ref="AK31:AS31"/>
    <mergeCell ref="AT31:BF31"/>
    <mergeCell ref="BK31:BU31"/>
    <mergeCell ref="BW31:CG31"/>
    <mergeCell ref="AK29:AS29"/>
    <mergeCell ref="AT29:BF29"/>
    <mergeCell ref="BK29:BU29"/>
    <mergeCell ref="CR29:DB29"/>
    <mergeCell ref="CH29:CQ29"/>
    <mergeCell ref="AE29:AJ29"/>
    <mergeCell ref="B30:AD30"/>
    <mergeCell ref="AE30:AJ30"/>
    <mergeCell ref="AK30:AS30"/>
    <mergeCell ref="AT30:BF30"/>
    <mergeCell ref="BK30:BU30"/>
    <mergeCell ref="BW30:CG30"/>
    <mergeCell ref="BW29:CG29"/>
    <mergeCell ref="CH26:CQ26"/>
    <mergeCell ref="CR26:DB26"/>
    <mergeCell ref="B28:AD28"/>
    <mergeCell ref="AE28:AJ28"/>
    <mergeCell ref="AK28:AS28"/>
    <mergeCell ref="AT28:BG28"/>
    <mergeCell ref="BK28:BV28"/>
    <mergeCell ref="BW28:CG28"/>
    <mergeCell ref="B27:AD27"/>
    <mergeCell ref="AE27:AJ27"/>
    <mergeCell ref="B26:AD26"/>
    <mergeCell ref="AE26:AJ26"/>
    <mergeCell ref="AK26:AS26"/>
    <mergeCell ref="AT26:BG26"/>
    <mergeCell ref="BK26:BV26"/>
    <mergeCell ref="BW26:CG26"/>
    <mergeCell ref="CH24:CQ24"/>
    <mergeCell ref="CR24:DB24"/>
    <mergeCell ref="B25:AD25"/>
    <mergeCell ref="AE25:AJ25"/>
    <mergeCell ref="AK25:AS25"/>
    <mergeCell ref="AT25:BG25"/>
    <mergeCell ref="BK25:BV25"/>
    <mergeCell ref="BW25:CG25"/>
    <mergeCell ref="CH25:CQ25"/>
    <mergeCell ref="CR23:DB23"/>
    <mergeCell ref="B23:AD23"/>
    <mergeCell ref="AE23:AJ23"/>
    <mergeCell ref="CR25:DB25"/>
    <mergeCell ref="BW24:CG24"/>
    <mergeCell ref="B24:AD24"/>
    <mergeCell ref="AE24:AJ24"/>
    <mergeCell ref="AK24:AS24"/>
    <mergeCell ref="AT24:BG24"/>
    <mergeCell ref="BK24:BV24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B36:AD36"/>
    <mergeCell ref="AE36:AJ36"/>
    <mergeCell ref="AK36:AS36"/>
    <mergeCell ref="AT36:BJ36"/>
    <mergeCell ref="BK36:BV36"/>
    <mergeCell ref="BW36:CG36"/>
    <mergeCell ref="CH36:CQ36"/>
    <mergeCell ref="CR36:DC36"/>
    <mergeCell ref="CH39:CQ39"/>
    <mergeCell ref="CR39:DC39"/>
    <mergeCell ref="B39:AD39"/>
    <mergeCell ref="AE39:AJ39"/>
    <mergeCell ref="AK39:AS39"/>
    <mergeCell ref="AT39:BJ39"/>
    <mergeCell ref="BK39:BV39"/>
    <mergeCell ref="BW39:CG39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28">
      <selection activeCell="CF47" sqref="CF47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24" t="s">
        <v>48</v>
      </c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</row>
    <row r="2" spans="1:107" ht="15.75">
      <c r="A2" s="275" t="s">
        <v>49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</row>
    <row r="4" spans="1:107" ht="57" customHeight="1">
      <c r="A4" s="276" t="s">
        <v>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7" t="s">
        <v>96</v>
      </c>
      <c r="AL4" s="277"/>
      <c r="AM4" s="277"/>
      <c r="AN4" s="277"/>
      <c r="AO4" s="277"/>
      <c r="AP4" s="277"/>
      <c r="AQ4" s="277" t="s">
        <v>51</v>
      </c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 t="s">
        <v>5</v>
      </c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 t="s">
        <v>52</v>
      </c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8" t="s">
        <v>53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</row>
    <row r="5" spans="1:107" ht="11.25">
      <c r="A5" s="229">
        <v>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30">
        <v>2</v>
      </c>
      <c r="AL5" s="230"/>
      <c r="AM5" s="230"/>
      <c r="AN5" s="230"/>
      <c r="AO5" s="230"/>
      <c r="AP5" s="230"/>
      <c r="AQ5" s="230">
        <v>3</v>
      </c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>
        <v>4</v>
      </c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>
        <v>5</v>
      </c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1">
        <v>6</v>
      </c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</row>
    <row r="6" spans="1:107" ht="23.25" customHeight="1">
      <c r="A6" s="279" t="s">
        <v>54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80" t="s">
        <v>55</v>
      </c>
      <c r="AL6" s="280"/>
      <c r="AM6" s="280"/>
      <c r="AN6" s="280"/>
      <c r="AO6" s="280"/>
      <c r="AP6" s="280"/>
      <c r="AQ6" s="281" t="s">
        <v>46</v>
      </c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2">
        <f>-стр2!AT41</f>
        <v>155098.91999999993</v>
      </c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>
        <f>BZ30</f>
        <v>-2456381.51</v>
      </c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3">
        <f>CO30</f>
        <v>2611480.4299999997</v>
      </c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</row>
    <row r="7" spans="1:107" ht="15" customHeight="1">
      <c r="A7" s="284" t="s">
        <v>104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69" t="s">
        <v>56</v>
      </c>
      <c r="AL7" s="269"/>
      <c r="AM7" s="269"/>
      <c r="AN7" s="269"/>
      <c r="AO7" s="269"/>
      <c r="AP7" s="269"/>
      <c r="AQ7" s="270" t="s">
        <v>46</v>
      </c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85" t="s">
        <v>119</v>
      </c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7" t="s">
        <v>119</v>
      </c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8" t="s">
        <v>119</v>
      </c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</row>
    <row r="8" spans="1:107" ht="23.25" customHeight="1">
      <c r="A8" s="286" t="s">
        <v>57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69"/>
      <c r="AL8" s="269"/>
      <c r="AM8" s="269"/>
      <c r="AN8" s="269"/>
      <c r="AO8" s="269"/>
      <c r="AP8" s="269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</row>
    <row r="9" spans="1:107" ht="15" customHeight="1">
      <c r="A9" s="289" t="s">
        <v>58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69" t="s">
        <v>119</v>
      </c>
      <c r="AL9" s="269"/>
      <c r="AM9" s="269"/>
      <c r="AN9" s="269"/>
      <c r="AO9" s="269"/>
      <c r="AP9" s="269"/>
      <c r="AQ9" s="270" t="s">
        <v>119</v>
      </c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85" t="s">
        <v>119</v>
      </c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7" t="s">
        <v>119</v>
      </c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8" t="s">
        <v>119</v>
      </c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</row>
    <row r="10" spans="1:107" ht="15" customHeight="1">
      <c r="A10" s="45"/>
      <c r="B10" s="290" t="s">
        <v>119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69"/>
      <c r="AL10" s="269"/>
      <c r="AM10" s="269"/>
      <c r="AN10" s="269"/>
      <c r="AO10" s="269"/>
      <c r="AP10" s="269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</row>
    <row r="11" spans="1:107" ht="15" customHeight="1">
      <c r="A11" s="45"/>
      <c r="B11" s="290" t="s">
        <v>119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69" t="s">
        <v>119</v>
      </c>
      <c r="AL11" s="269"/>
      <c r="AM11" s="269"/>
      <c r="AN11" s="269"/>
      <c r="AO11" s="269"/>
      <c r="AP11" s="269"/>
      <c r="AQ11" s="270" t="s">
        <v>119</v>
      </c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85" t="s">
        <v>119</v>
      </c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7" t="s">
        <v>119</v>
      </c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8" t="s">
        <v>119</v>
      </c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</row>
    <row r="12" spans="1:107" ht="15" customHeight="1">
      <c r="A12" s="45"/>
      <c r="B12" s="290" t="s">
        <v>119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69" t="s">
        <v>119</v>
      </c>
      <c r="AL12" s="269"/>
      <c r="AM12" s="269"/>
      <c r="AN12" s="269"/>
      <c r="AO12" s="269"/>
      <c r="AP12" s="269"/>
      <c r="AQ12" s="270" t="s">
        <v>119</v>
      </c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85" t="s">
        <v>119</v>
      </c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7" t="s">
        <v>119</v>
      </c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8" t="s">
        <v>119</v>
      </c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</row>
    <row r="13" spans="1:107" ht="15" customHeight="1">
      <c r="A13" s="45"/>
      <c r="B13" s="290" t="s">
        <v>119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69" t="s">
        <v>119</v>
      </c>
      <c r="AL13" s="269"/>
      <c r="AM13" s="269"/>
      <c r="AN13" s="269"/>
      <c r="AO13" s="269"/>
      <c r="AP13" s="269"/>
      <c r="AQ13" s="270" t="s">
        <v>119</v>
      </c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85" t="s">
        <v>119</v>
      </c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7" t="s">
        <v>119</v>
      </c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8" t="s">
        <v>119</v>
      </c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</row>
    <row r="14" spans="1:107" ht="15" customHeight="1">
      <c r="A14" s="45"/>
      <c r="B14" s="290" t="s">
        <v>119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69" t="s">
        <v>119</v>
      </c>
      <c r="AL14" s="269"/>
      <c r="AM14" s="269"/>
      <c r="AN14" s="269"/>
      <c r="AO14" s="269"/>
      <c r="AP14" s="269"/>
      <c r="AQ14" s="270" t="s">
        <v>119</v>
      </c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85" t="s">
        <v>119</v>
      </c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7" t="s">
        <v>119</v>
      </c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8" t="s">
        <v>119</v>
      </c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</row>
    <row r="15" spans="1:107" ht="15" customHeight="1">
      <c r="A15" s="45"/>
      <c r="B15" s="290" t="s">
        <v>119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69" t="s">
        <v>119</v>
      </c>
      <c r="AL15" s="269"/>
      <c r="AM15" s="269"/>
      <c r="AN15" s="269"/>
      <c r="AO15" s="269"/>
      <c r="AP15" s="269"/>
      <c r="AQ15" s="270" t="s">
        <v>119</v>
      </c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85" t="s">
        <v>119</v>
      </c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7" t="s">
        <v>119</v>
      </c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8" t="s">
        <v>119</v>
      </c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</row>
    <row r="16" spans="1:107" ht="15" customHeight="1">
      <c r="A16" s="45"/>
      <c r="B16" s="290" t="s">
        <v>119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69" t="s">
        <v>119</v>
      </c>
      <c r="AL16" s="269"/>
      <c r="AM16" s="269"/>
      <c r="AN16" s="269"/>
      <c r="AO16" s="269"/>
      <c r="AP16" s="269"/>
      <c r="AQ16" s="270" t="s">
        <v>119</v>
      </c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85" t="s">
        <v>119</v>
      </c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7" t="s">
        <v>119</v>
      </c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8" t="s">
        <v>119</v>
      </c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</row>
    <row r="17" spans="1:107" ht="15" customHeight="1">
      <c r="A17" s="45"/>
      <c r="B17" s="290" t="s">
        <v>119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69" t="s">
        <v>119</v>
      </c>
      <c r="AL17" s="269"/>
      <c r="AM17" s="269"/>
      <c r="AN17" s="269"/>
      <c r="AO17" s="269"/>
      <c r="AP17" s="269"/>
      <c r="AQ17" s="270" t="s">
        <v>119</v>
      </c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85" t="s">
        <v>119</v>
      </c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7" t="s">
        <v>119</v>
      </c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8" t="s">
        <v>119</v>
      </c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</row>
    <row r="18" spans="1:107" ht="15" customHeight="1">
      <c r="A18" s="45"/>
      <c r="B18" s="290" t="s">
        <v>119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69" t="s">
        <v>119</v>
      </c>
      <c r="AL18" s="269"/>
      <c r="AM18" s="269"/>
      <c r="AN18" s="269"/>
      <c r="AO18" s="269"/>
      <c r="AP18" s="269"/>
      <c r="AQ18" s="270" t="s">
        <v>119</v>
      </c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85" t="s">
        <v>119</v>
      </c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7" t="s">
        <v>119</v>
      </c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8" t="s">
        <v>119</v>
      </c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</row>
    <row r="19" spans="1:107" ht="15" customHeight="1">
      <c r="A19" s="45"/>
      <c r="B19" s="290" t="s">
        <v>119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69" t="s">
        <v>119</v>
      </c>
      <c r="AL19" s="269"/>
      <c r="AM19" s="269"/>
      <c r="AN19" s="269"/>
      <c r="AO19" s="269"/>
      <c r="AP19" s="269"/>
      <c r="AQ19" s="270" t="s">
        <v>119</v>
      </c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85" t="s">
        <v>119</v>
      </c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7" t="s">
        <v>119</v>
      </c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8" t="s">
        <v>119</v>
      </c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</row>
    <row r="20" spans="1:107" ht="15" customHeight="1">
      <c r="A20" s="45"/>
      <c r="B20" s="290" t="s">
        <v>119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69" t="s">
        <v>119</v>
      </c>
      <c r="AL20" s="269"/>
      <c r="AM20" s="269"/>
      <c r="AN20" s="269"/>
      <c r="AO20" s="269"/>
      <c r="AP20" s="269"/>
      <c r="AQ20" s="270" t="s">
        <v>119</v>
      </c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85" t="s">
        <v>119</v>
      </c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7" t="s">
        <v>119</v>
      </c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8" t="s">
        <v>119</v>
      </c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</row>
    <row r="21" spans="1:107" ht="15" customHeight="1">
      <c r="A21" s="45"/>
      <c r="B21" s="290" t="s">
        <v>119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69" t="s">
        <v>119</v>
      </c>
      <c r="AL21" s="269"/>
      <c r="AM21" s="269"/>
      <c r="AN21" s="269"/>
      <c r="AO21" s="269"/>
      <c r="AP21" s="269"/>
      <c r="AQ21" s="270" t="s">
        <v>119</v>
      </c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85" t="s">
        <v>119</v>
      </c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7" t="s">
        <v>119</v>
      </c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8" t="s">
        <v>119</v>
      </c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</row>
    <row r="22" spans="1:107" ht="15" customHeight="1">
      <c r="A22" s="45"/>
      <c r="B22" s="290" t="s">
        <v>119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69" t="s">
        <v>119</v>
      </c>
      <c r="AL22" s="269"/>
      <c r="AM22" s="269"/>
      <c r="AN22" s="269"/>
      <c r="AO22" s="269"/>
      <c r="AP22" s="269"/>
      <c r="AQ22" s="270" t="s">
        <v>119</v>
      </c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85" t="s">
        <v>119</v>
      </c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7" t="s">
        <v>119</v>
      </c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8" t="s">
        <v>119</v>
      </c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</row>
    <row r="23" spans="1:107" ht="23.25" customHeight="1">
      <c r="A23" s="291" t="s">
        <v>59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69" t="s">
        <v>60</v>
      </c>
      <c r="AL23" s="269"/>
      <c r="AM23" s="269"/>
      <c r="AN23" s="269"/>
      <c r="AO23" s="269"/>
      <c r="AP23" s="269"/>
      <c r="AQ23" s="270" t="s">
        <v>46</v>
      </c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85" t="s">
        <v>119</v>
      </c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7" t="s">
        <v>119</v>
      </c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8" t="s">
        <v>119</v>
      </c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</row>
    <row r="24" spans="1:107" ht="15" customHeight="1">
      <c r="A24" s="293" t="s">
        <v>58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69" t="s">
        <v>119</v>
      </c>
      <c r="AL24" s="269"/>
      <c r="AM24" s="269"/>
      <c r="AN24" s="269"/>
      <c r="AO24" s="269"/>
      <c r="AP24" s="269"/>
      <c r="AQ24" s="270" t="s">
        <v>119</v>
      </c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85" t="s">
        <v>119</v>
      </c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7" t="s">
        <v>119</v>
      </c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8" t="s">
        <v>119</v>
      </c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</row>
    <row r="25" spans="1:107" ht="15" customHeight="1">
      <c r="A25" s="45"/>
      <c r="B25" s="290" t="s">
        <v>119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69"/>
      <c r="AL25" s="269"/>
      <c r="AM25" s="269"/>
      <c r="AN25" s="269"/>
      <c r="AO25" s="269"/>
      <c r="AP25" s="269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</row>
    <row r="26" spans="1:107" ht="15" customHeight="1">
      <c r="A26" s="45"/>
      <c r="B26" s="290" t="s">
        <v>119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2" t="s">
        <v>119</v>
      </c>
      <c r="AL26" s="292"/>
      <c r="AM26" s="292"/>
      <c r="AN26" s="292"/>
      <c r="AO26" s="292"/>
      <c r="AP26" s="292"/>
      <c r="AQ26" s="270" t="s">
        <v>119</v>
      </c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85" t="s">
        <v>119</v>
      </c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7" t="s">
        <v>119</v>
      </c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88" t="s">
        <v>119</v>
      </c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</row>
    <row r="27" spans="1:107" ht="15" customHeight="1">
      <c r="A27" s="45"/>
      <c r="B27" s="290" t="s">
        <v>119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69" t="s">
        <v>119</v>
      </c>
      <c r="AL27" s="269"/>
      <c r="AM27" s="269"/>
      <c r="AN27" s="269"/>
      <c r="AO27" s="269"/>
      <c r="AP27" s="269"/>
      <c r="AQ27" s="270" t="s">
        <v>119</v>
      </c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85" t="s">
        <v>119</v>
      </c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7" t="s">
        <v>119</v>
      </c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8" t="s">
        <v>119</v>
      </c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</row>
    <row r="28" spans="1:107" ht="15" customHeight="1">
      <c r="A28" s="45"/>
      <c r="B28" s="290" t="s">
        <v>119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69" t="s">
        <v>119</v>
      </c>
      <c r="AL28" s="269"/>
      <c r="AM28" s="269"/>
      <c r="AN28" s="269"/>
      <c r="AO28" s="269"/>
      <c r="AP28" s="269"/>
      <c r="AQ28" s="270" t="s">
        <v>119</v>
      </c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85" t="s">
        <v>119</v>
      </c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7" t="s">
        <v>119</v>
      </c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8" t="s">
        <v>119</v>
      </c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</row>
    <row r="29" spans="1:107" ht="15" customHeight="1">
      <c r="A29" s="45"/>
      <c r="B29" s="290" t="s">
        <v>119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69" t="s">
        <v>119</v>
      </c>
      <c r="AL29" s="269"/>
      <c r="AM29" s="269"/>
      <c r="AN29" s="269"/>
      <c r="AO29" s="269"/>
      <c r="AP29" s="269"/>
      <c r="AQ29" s="270" t="s">
        <v>119</v>
      </c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85" t="s">
        <v>119</v>
      </c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94" t="s">
        <v>119</v>
      </c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88" t="s">
        <v>119</v>
      </c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</row>
    <row r="30" spans="1:107" ht="15" customHeight="1">
      <c r="A30" s="295" t="s">
        <v>61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69" t="s">
        <v>62</v>
      </c>
      <c r="AL30" s="269"/>
      <c r="AM30" s="269"/>
      <c r="AN30" s="269"/>
      <c r="AO30" s="269"/>
      <c r="AP30" s="269"/>
      <c r="AQ30" s="270" t="s">
        <v>63</v>
      </c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87">
        <f>BG31+BG33</f>
        <v>155098.91999999993</v>
      </c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>
        <f>BZ33+BZ31</f>
        <v>-2456381.51</v>
      </c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67">
        <f>BG30-BZ30</f>
        <v>2611480.4299999997</v>
      </c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</row>
    <row r="31" spans="1:107" ht="21.75" customHeight="1">
      <c r="A31" s="296" t="s">
        <v>64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69" t="s">
        <v>65</v>
      </c>
      <c r="AL31" s="269"/>
      <c r="AM31" s="269"/>
      <c r="AN31" s="269"/>
      <c r="AO31" s="269"/>
      <c r="AP31" s="269"/>
      <c r="AQ31" s="270" t="s">
        <v>66</v>
      </c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87">
        <f>-стр1!BB17</f>
        <v>-11217100</v>
      </c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>
        <f>-стр1!BX17</f>
        <v>-4950375.25</v>
      </c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8" t="s">
        <v>103</v>
      </c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</row>
    <row r="32" spans="1:107" ht="15" customHeight="1">
      <c r="A32" s="45"/>
      <c r="B32" s="290" t="s">
        <v>119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69" t="s">
        <v>119</v>
      </c>
      <c r="AL32" s="269"/>
      <c r="AM32" s="269"/>
      <c r="AN32" s="269"/>
      <c r="AO32" s="269"/>
      <c r="AP32" s="269"/>
      <c r="AQ32" s="270" t="s">
        <v>119</v>
      </c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85" t="s">
        <v>119</v>
      </c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7" t="s">
        <v>119</v>
      </c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8" t="s">
        <v>46</v>
      </c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</row>
    <row r="33" spans="1:107" ht="24.75" customHeight="1">
      <c r="A33" s="297" t="s">
        <v>67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69" t="s">
        <v>68</v>
      </c>
      <c r="AL33" s="269"/>
      <c r="AM33" s="269"/>
      <c r="AN33" s="269"/>
      <c r="AO33" s="269"/>
      <c r="AP33" s="269"/>
      <c r="AQ33" s="270" t="s">
        <v>69</v>
      </c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87">
        <f>стр2!AT8</f>
        <v>11372198.92</v>
      </c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>
        <f>стр2!BW8</f>
        <v>2493993.74</v>
      </c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8" t="s">
        <v>103</v>
      </c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</row>
    <row r="34" spans="1:107" ht="15" customHeight="1">
      <c r="A34" s="45"/>
      <c r="B34" s="290" t="s">
        <v>119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62" t="s">
        <v>119</v>
      </c>
      <c r="AL34" s="262"/>
      <c r="AM34" s="262"/>
      <c r="AN34" s="262"/>
      <c r="AO34" s="262"/>
      <c r="AP34" s="262"/>
      <c r="AQ34" s="263" t="s">
        <v>119</v>
      </c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300" t="s">
        <v>119</v>
      </c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2" t="s">
        <v>119</v>
      </c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298" t="s">
        <v>46</v>
      </c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</row>
    <row r="36" spans="1:107" ht="11.25" customHeight="1">
      <c r="A36" s="1" t="s">
        <v>70</v>
      </c>
      <c r="N36" s="46"/>
      <c r="O36" s="46"/>
      <c r="P36" s="46"/>
      <c r="Q36" s="46"/>
      <c r="R36" s="46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J36" s="299" t="s">
        <v>228</v>
      </c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01" t="s">
        <v>71</v>
      </c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J37" s="301" t="s">
        <v>72</v>
      </c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24" t="s">
        <v>73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J39" s="299" t="s">
        <v>178</v>
      </c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284" t="s">
        <v>74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J40" s="301" t="s">
        <v>72</v>
      </c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75</v>
      </c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J41" s="299" t="s">
        <v>179</v>
      </c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301" t="s">
        <v>71</v>
      </c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47"/>
      <c r="AI42" s="47"/>
      <c r="AJ42" s="301" t="s">
        <v>72</v>
      </c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303" t="s">
        <v>76</v>
      </c>
      <c r="B44" s="303"/>
      <c r="C44" s="304" t="s">
        <v>220</v>
      </c>
      <c r="D44" s="304"/>
      <c r="E44" s="304"/>
      <c r="F44" s="1" t="s">
        <v>76</v>
      </c>
      <c r="I44" s="299" t="s">
        <v>235</v>
      </c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303">
        <v>202</v>
      </c>
      <c r="Z44" s="303"/>
      <c r="AA44" s="303"/>
      <c r="AB44" s="303"/>
      <c r="AC44" s="303"/>
      <c r="AD44" s="305">
        <v>2</v>
      </c>
      <c r="AE44" s="305"/>
      <c r="AG44" s="1" t="s">
        <v>83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51"/>
      <c r="AE70" s="51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51"/>
      <c r="AU70" s="51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51"/>
      <c r="BX70" s="51"/>
      <c r="BY70" s="303"/>
      <c r="BZ70" s="303"/>
      <c r="CA70" s="304"/>
      <c r="CB70" s="304"/>
      <c r="CC70" s="304"/>
      <c r="CD70" s="6"/>
      <c r="CE70" s="51"/>
      <c r="CF70" s="51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303"/>
      <c r="CS70" s="303"/>
      <c r="CT70" s="303"/>
      <c r="CU70" s="303"/>
      <c r="CV70" s="303"/>
      <c r="CW70" s="305"/>
      <c r="CX70" s="305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59"/>
      <c r="AE71" s="59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59"/>
      <c r="AU71" s="59"/>
      <c r="AV71" s="307"/>
      <c r="AW71" s="307"/>
      <c r="AX71" s="307"/>
      <c r="AY71" s="307"/>
      <c r="AZ71" s="307"/>
      <c r="BA71" s="307"/>
      <c r="BB71" s="307"/>
      <c r="BC71" s="307"/>
      <c r="BD71" s="307"/>
      <c r="BE71" s="307"/>
      <c r="BF71" s="307"/>
      <c r="BG71" s="307"/>
      <c r="BH71" s="307"/>
      <c r="BI71" s="307"/>
      <c r="BJ71" s="307"/>
      <c r="BK71" s="307"/>
      <c r="BL71" s="307"/>
      <c r="BM71" s="307"/>
      <c r="BN71" s="307"/>
      <c r="BO71" s="307"/>
      <c r="BP71" s="307"/>
      <c r="BQ71" s="307"/>
      <c r="BR71" s="307"/>
      <c r="BS71" s="307"/>
      <c r="BT71" s="307"/>
      <c r="BU71" s="307"/>
      <c r="BV71" s="307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2022-04-01T12:06:06Z</cp:lastPrinted>
  <dcterms:modified xsi:type="dcterms:W3CDTF">2022-04-01T12:06:11Z</dcterms:modified>
  <cp:category/>
  <cp:version/>
  <cp:contentType/>
  <cp:contentStatus/>
</cp:coreProperties>
</file>