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'стр1'!$A$1:$DC$103</definedName>
    <definedName name="_xlnm.Print_Area" localSheetId="1">'стр2'!$A$2:$DB$54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<sst xmlns="http://schemas.openxmlformats.org/spreadsheetml/2006/main" count="656" uniqueCount="314">
  <si>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Times New Roman"/>
        <family val="1"/>
      </rPr>
      <t>(сумма платежа (перерасчеты, недоимка и задолженность по соответствующему платежу, в том числе по отмененному)</t>
    </r>
  </si>
  <si>
    <t>Расходы на повышение заработной платы работникам муниципальных учреждений культуры в рамках реализации подпрограммы "Развитие культуры"муниципальной программы Поливянского сельского поселения "Развитие культуры и туризма" (Субсидии бюджетным учреждениям)</t>
  </si>
  <si>
    <t>951 2 02 03024 00 0000 151</t>
  </si>
  <si>
    <t>951 2 02 03024 10 0000 151</t>
  </si>
  <si>
    <t>Иные межбюджетные трансферты</t>
  </si>
  <si>
    <t>000 2 02 04000 00 0000 151</t>
  </si>
  <si>
    <t>182 1 06 06030 00 0000 110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</si>
  <si>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</si>
  <si>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</si>
  <si>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</si>
  <si>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</si>
  <si>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</si>
  <si>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</si>
  <si>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</si>
  <si>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</si>
  <si>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</si>
  <si>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</si>
  <si>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</si>
  <si>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</si>
  <si>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>ПЛАТЕЖИ ОТ ГОСУДАРСТВЕННЫХ И МУНИЦИПАЛЬНЫХ  УНИТАРНЫХ ПРЕДПРИЯТИЙ</t>
  </si>
  <si>
    <t>951 1 11 07000 00 0000 120</t>
  </si>
  <si>
    <t xml:space="preserve">Доходы от перечисления части прибыли , остающейся после уплаты налогов и иных обязательных платежей муниципальных унитарных предприятий 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</si>
  <si>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</si>
  <si>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951 1 11 07010 00 0000 120</t>
  </si>
  <si>
    <t>951 1 11 07015 10 0000 120</t>
  </si>
  <si>
    <t>182 1 06 06043 10 4000 110</t>
  </si>
  <si>
    <t>182 1 06 01030 10 4000 110</t>
  </si>
  <si>
    <t xml:space="preserve">прочие </t>
  </si>
  <si>
    <t>951 0406 0430028300 244</t>
  </si>
  <si>
    <t xml:space="preserve">951 0409 0810028070 244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</si>
  <si>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(муниципальных)нужд ) </t>
  </si>
  <si>
    <t xml:space="preserve">951 0409 0810073510 244 </t>
  </si>
  <si>
    <t xml:space="preserve">Расходы на ремонт и содержание автомобильных дорог общего пользования местного значения в рамках подпрограммы Поливянского сельского поселения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 нужд </t>
  </si>
  <si>
    <t>Расходы за счет средств местного бюджета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(муниципальных)нужд)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</si>
  <si>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</si>
  <si>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</si>
  <si>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</si>
  <si>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</si>
  <si>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</si>
  <si>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</si>
  <si>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</si>
  <si>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</si>
  <si>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</si>
  <si>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</si>
  <si>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</si>
  <si>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</si>
  <si>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</si>
  <si>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</si>
  <si>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</si>
  <si>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</si>
  <si>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</si>
  <si>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</si>
  <si>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</si>
  <si>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</si>
  <si>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</si>
  <si>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доходов,полученных физическими лицами в соответствии со статьей 228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</si>
  <si>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</si>
  <si>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951 0102 8810000110 121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</si>
  <si>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</si>
  <si>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(Иные выплаты персонала государственных (муниципальных) органов, за исключением фонда оплаты труда) </t>
  </si>
  <si>
    <t xml:space="preserve">951 0102 8810000110 122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</si>
  <si>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(Взносы по обязательному социальному страхованию на выплата денежного содержания и иные выплаты работникам государственных муниципальных) органов) </t>
  </si>
  <si>
    <t xml:space="preserve">951 0102 8810000110 129 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</si>
  <si>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</si>
  <si>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</si>
  <si>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</si>
  <si>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</si>
  <si>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</si>
  <si>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</si>
  <si>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</si>
  <si>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</si>
  <si>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</si>
  <si>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</si>
  <si>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</si>
  <si>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</si>
  <si>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</si>
  <si>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</si>
  <si>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</si>
  <si>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</si>
  <si>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 xml:space="preserve">951 0104 9990087010 540 </t>
  </si>
  <si>
    <t xml:space="preserve">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обороне,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(Иные межбюджетные трансферты) </t>
  </si>
  <si>
    <t>Подготовка и проведение выборов Главы Поливянского сельского поселения Песчанокопского района и депутатов Собрания депутатов Поливянского сельского поселения Песчанокопского района в рамках непрограммных расходов органов местного самоуправления (Специальные расходы)</t>
  </si>
  <si>
    <t xml:space="preserve">951 0107 9990090350 880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</si>
  <si>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</si>
  <si>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</si>
  <si>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</si>
  <si>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</si>
  <si>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</si>
  <si>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</si>
  <si>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</si>
  <si>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</si>
  <si>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</si>
  <si>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</si>
  <si>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</si>
  <si>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</si>
  <si>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</si>
  <si>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</si>
  <si>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951 0309 0310028040 244 </t>
  </si>
  <si>
    <t xml:space="preserve">Расходы по повышению эффективности охраны общественного порядка и противодействие преступности в рамках подпрограммы "Укрепление общественного порядка Поливянского сельского поселения"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</si>
  <si>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</si>
  <si>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</si>
  <si>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951 0309 9990087020 540 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</si>
  <si>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</si>
  <si>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</si>
  <si>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</si>
  <si>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 xml:space="preserve">951 0406 0420028140 244 </t>
  </si>
  <si>
    <t xml:space="preserve">Расходы на мероприятия по обеспечению защиты от чрезвычайных ситуаций в рамках подпрограммы "Защита населения от чрезвычайных ситуаций"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на водных объектах" (Прочая закупка товаров, работ и услуг для обеспечения государственных (муниципальных) нужд) 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</si>
  <si>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</si>
  <si>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</si>
  <si>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</si>
  <si>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</si>
  <si>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</si>
  <si>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</si>
  <si>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</si>
  <si>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</si>
  <si>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</si>
  <si>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</si>
  <si>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</si>
  <si>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</si>
  <si>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</si>
  <si>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</si>
  <si>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</si>
  <si>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</si>
  <si>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</si>
  <si>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</si>
  <si>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</si>
  <si>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</si>
  <si>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</si>
  <si>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</si>
  <si>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</si>
  <si>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</si>
  <si>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</si>
  <si>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</si>
  <si>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</si>
  <si>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</si>
  <si>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</si>
  <si>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</si>
  <si>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</si>
  <si>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</si>
  <si>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</si>
  <si>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</si>
  <si>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Павленко Н.Н.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</si>
  <si>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</si>
  <si>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</si>
  <si>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</si>
  <si>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</si>
  <si>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</si>
  <si>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Доходы от уплаты акцизов на дизельное топливо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</si>
  <si>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</si>
  <si>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</si>
  <si>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</si>
  <si>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</si>
  <si>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</si>
  <si>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</si>
  <si>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</si>
  <si>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</si>
  <si>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</si>
  <si>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</si>
  <si>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</si>
  <si>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</si>
  <si>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</si>
  <si>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</si>
  <si>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</si>
  <si>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</si>
  <si>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</si>
  <si>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</si>
  <si>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</si>
  <si>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</si>
  <si>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</si>
  <si>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</si>
  <si>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</si>
  <si>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</si>
  <si>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</si>
  <si>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</si>
  <si>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</si>
  <si>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</si>
  <si>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</si>
  <si>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</si>
  <si>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</si>
  <si>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</si>
  <si>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Кожник Е.Г.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</si>
  <si>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</si>
  <si>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</si>
  <si>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</si>
  <si>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</si>
  <si>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</si>
  <si>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</si>
  <si>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</si>
  <si>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</si>
  <si>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</si>
  <si>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</si>
  <si>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182 1 01 02030 01 0000 110</t>
  </si>
  <si>
    <t>182 1 01 02030 01 1000 110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</si>
  <si>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</si>
  <si>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</si>
  <si>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</si>
  <si>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</si>
  <si>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</si>
  <si>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</si>
  <si>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</si>
  <si>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</si>
  <si>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</si>
  <si>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</si>
  <si>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</si>
  <si>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</si>
  <si>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</si>
  <si>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</si>
  <si>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</si>
  <si>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</si>
  <si>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</si>
  <si>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</si>
  <si>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</si>
  <si>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</si>
  <si>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</si>
  <si>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</si>
  <si>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</si>
  <si>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</si>
  <si>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</si>
  <si>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</si>
  <si>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</si>
  <si>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</si>
  <si>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</si>
  <si>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</si>
  <si>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</si>
  <si>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</si>
  <si>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</si>
  <si>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</si>
  <si>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</si>
  <si>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</si>
  <si>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Земельный налог с физических лиц</t>
  </si>
  <si>
    <t>182 1 06 06040 00 0000 110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</si>
  <si>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</si>
  <si>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</si>
  <si>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</si>
  <si>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</si>
  <si>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</si>
  <si>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</si>
  <si>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182 1 06 06043 10 3000 110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</si>
  <si>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</si>
  <si>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</si>
  <si>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</si>
  <si>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</si>
  <si>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</si>
  <si>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</si>
  <si>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</si>
  <si>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951 1 08 04020 01 4000 110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</si>
  <si>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</si>
  <si>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</si>
  <si>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</si>
  <si>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</si>
  <si>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</si>
  <si>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</si>
  <si>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ПРОЧИЕ НЕНАЛОГОВЫЕ ДОХОДЫ</t>
  </si>
  <si>
    <t>951 1 17 00000 00 0000 000</t>
  </si>
  <si>
    <t>─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</si>
  <si>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</si>
  <si>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</si>
  <si>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</si>
  <si>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</si>
  <si>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</si>
  <si>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</si>
  <si>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</si>
  <si>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</si>
  <si>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 бюджетам сельских поселений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</si>
  <si>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</si>
  <si>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</si>
  <si>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</si>
  <si>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</si>
  <si>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</si>
  <si>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 xml:space="preserve">Дотации на выравнивание бюджетной обеспеченности </t>
  </si>
  <si>
    <t>951 2 02 01001 00 0000 151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</si>
  <si>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</si>
  <si>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</si>
  <si>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</si>
  <si>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</si>
  <si>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</si>
  <si>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</si>
  <si>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</si>
  <si>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</si>
  <si>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</si>
  <si>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</si>
  <si>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</si>
  <si>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 xml:space="preserve">951 0409 08100S3510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</si>
  <si>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</si>
  <si>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</si>
  <si>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</si>
  <si>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</si>
  <si>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951 1 14 06020 00 0000 430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</si>
  <si>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 бюджетных и автономных учреждений)</t>
  </si>
  <si>
    <t>951 1 14 06000 00 0000 430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</si>
  <si>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</si>
  <si>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</si>
  <si>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ДОХОДЫ ОТ ПРОДАЖИ МАТЕРИАЛЬНЫХ И НЕМАТЕРИАЛЬНЫХ АКТИВОВ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</si>
  <si>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</si>
  <si>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</si>
  <si>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951 0104 1110099020 853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</si>
  <si>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</si>
  <si>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182 1 01 02020 01 3000 110</t>
  </si>
  <si>
    <t>182 1 01 02010 01 2000 110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</si>
  <si>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</si>
  <si>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Периодичность: месячная, годовая</t>
  </si>
  <si>
    <t xml:space="preserve">951 0801 05100S3850 611  </t>
  </si>
  <si>
    <t>Расходы на повышение заработной платы работникам муниципальных учреждений культуры в рамках подпрограммы "Развитие культуры"муниципальной программы Поливянского сельского поселения "Развитие культуры и туризма"(софинансирование)(Субсидии бюджетным учреждениям)</t>
  </si>
  <si>
    <t xml:space="preserve">951 0801 0510073850 611  </t>
  </si>
  <si>
    <t>182 1 01 02020 01 0000 110</t>
  </si>
  <si>
    <t>182 1 06 06033 10 4000 110</t>
  </si>
  <si>
    <t>182 1 01 02030 01 2000 110</t>
  </si>
  <si>
    <t>182 1 05 03010 01 3000 110</t>
  </si>
  <si>
    <t>182 1 05 03010 01 2100 110</t>
  </si>
  <si>
    <t>182 1 01 02010 01 4000 110</t>
  </si>
  <si>
    <t xml:space="preserve">951 0104 8910000190 853 </t>
  </si>
  <si>
    <t>октября</t>
  </si>
  <si>
    <t>01.10.2016</t>
  </si>
  <si>
    <t>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</si>
</sst>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22"/>
      <color indexed="8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sz val="26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45"/>
      <name val="Times New Roman"/>
      <family val="1"/>
    </font>
    <font>
      <sz val="2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19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22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49" fontId="34" fillId="24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38" fillId="32" borderId="19" xfId="0" applyFont="1" applyFill="1" applyBorder="1" applyAlignment="1">
      <alignment horizontal="left" wrapText="1"/>
    </xf>
    <xf numFmtId="0" fontId="38" fillId="24" borderId="27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28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7" fillId="24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49" fontId="29" fillId="31" borderId="29" xfId="0" applyNumberFormat="1" applyFont="1" applyFill="1" applyBorder="1" applyAlignment="1">
      <alignment horizontal="center"/>
    </xf>
    <xf numFmtId="0" fontId="38" fillId="31" borderId="30" xfId="0" applyFont="1" applyFill="1" applyBorder="1" applyAlignment="1">
      <alignment horizontal="left" wrapText="1"/>
    </xf>
    <xf numFmtId="0" fontId="38" fillId="24" borderId="16" xfId="0" applyFont="1" applyFill="1" applyBorder="1" applyAlignment="1">
      <alignment/>
    </xf>
    <xf numFmtId="49" fontId="29" fillId="24" borderId="31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4" fontId="41" fillId="0" borderId="32" xfId="0" applyNumberFormat="1" applyFont="1" applyFill="1" applyBorder="1" applyAlignment="1">
      <alignment horizontal="center"/>
    </xf>
    <xf numFmtId="0" fontId="38" fillId="34" borderId="30" xfId="0" applyNumberFormat="1" applyFont="1" applyFill="1" applyBorder="1" applyAlignment="1">
      <alignment horizontal="left" wrapText="1"/>
    </xf>
    <xf numFmtId="49" fontId="29" fillId="0" borderId="30" xfId="0" applyNumberFormat="1" applyFont="1" applyFill="1" applyBorder="1" applyAlignment="1">
      <alignment horizontal="center"/>
    </xf>
    <xf numFmtId="0" fontId="38" fillId="0" borderId="30" xfId="0" applyNumberFormat="1" applyFont="1" applyFill="1" applyBorder="1" applyAlignment="1">
      <alignment horizontal="left" wrapText="1"/>
    </xf>
    <xf numFmtId="49" fontId="38" fillId="0" borderId="18" xfId="0" applyNumberFormat="1" applyFont="1" applyFill="1" applyBorder="1" applyAlignment="1">
      <alignment horizontal="left"/>
    </xf>
    <xf numFmtId="4" fontId="41" fillId="27" borderId="13" xfId="0" applyNumberFormat="1" applyFont="1" applyFill="1" applyBorder="1" applyAlignment="1">
      <alignment horizontal="center"/>
    </xf>
    <xf numFmtId="4" fontId="41" fillId="27" borderId="32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left"/>
    </xf>
    <xf numFmtId="0" fontId="40" fillId="27" borderId="30" xfId="0" applyFont="1" applyFill="1" applyBorder="1" applyAlignment="1">
      <alignment horizontal="left" wrapText="1"/>
    </xf>
    <xf numFmtId="49" fontId="29" fillId="27" borderId="31" xfId="0" applyNumberFormat="1" applyFont="1" applyFill="1" applyBorder="1" applyAlignment="1">
      <alignment horizontal="center"/>
    </xf>
    <xf numFmtId="0" fontId="38" fillId="27" borderId="30" xfId="0" applyFont="1" applyFill="1" applyBorder="1" applyAlignment="1">
      <alignment horizontal="left" wrapText="1"/>
    </xf>
    <xf numFmtId="49" fontId="29" fillId="27" borderId="29" xfId="0" applyNumberFormat="1" applyFont="1" applyFill="1" applyBorder="1" applyAlignment="1">
      <alignment horizontal="center"/>
    </xf>
    <xf numFmtId="4" fontId="41" fillId="24" borderId="13" xfId="0" applyNumberFormat="1" applyFont="1" applyFill="1" applyBorder="1" applyAlignment="1">
      <alignment horizontal="center"/>
    </xf>
    <xf numFmtId="4" fontId="42" fillId="25" borderId="13" xfId="0" applyNumberFormat="1" applyFont="1" applyFill="1" applyBorder="1" applyAlignment="1">
      <alignment horizontal="center"/>
    </xf>
    <xf numFmtId="4" fontId="43" fillId="27" borderId="32" xfId="0" applyNumberFormat="1" applyFont="1" applyFill="1" applyBorder="1" applyAlignment="1">
      <alignment horizontal="center"/>
    </xf>
    <xf numFmtId="4" fontId="41" fillId="24" borderId="32" xfId="0" applyNumberFormat="1" applyFont="1" applyFill="1" applyBorder="1" applyAlignment="1">
      <alignment horizontal="center"/>
    </xf>
    <xf numFmtId="4" fontId="41" fillId="33" borderId="13" xfId="0" applyNumberFormat="1" applyFont="1" applyFill="1" applyBorder="1" applyAlignment="1">
      <alignment horizontal="center"/>
    </xf>
    <xf numFmtId="4" fontId="41" fillId="33" borderId="32" xfId="0" applyNumberFormat="1" applyFont="1" applyFill="1" applyBorder="1" applyAlignment="1">
      <alignment horizontal="center"/>
    </xf>
    <xf numFmtId="49" fontId="38" fillId="31" borderId="18" xfId="0" applyNumberFormat="1" applyFont="1" applyFill="1" applyBorder="1" applyAlignment="1">
      <alignment horizontal="left"/>
    </xf>
    <xf numFmtId="4" fontId="41" fillId="31" borderId="13" xfId="0" applyNumberFormat="1" applyFont="1" applyFill="1" applyBorder="1" applyAlignment="1">
      <alignment horizontal="center"/>
    </xf>
    <xf numFmtId="0" fontId="38" fillId="4" borderId="33" xfId="0" applyFont="1" applyFill="1" applyBorder="1" applyAlignment="1">
      <alignment horizontal="left" wrapText="1"/>
    </xf>
    <xf numFmtId="49" fontId="29" fillId="4" borderId="29" xfId="0" applyNumberFormat="1" applyFont="1" applyFill="1" applyBorder="1" applyAlignment="1">
      <alignment horizontal="center"/>
    </xf>
    <xf numFmtId="0" fontId="38" fillId="24" borderId="30" xfId="0" applyFont="1" applyFill="1" applyBorder="1" applyAlignment="1">
      <alignment horizontal="left" wrapText="1"/>
    </xf>
    <xf numFmtId="49" fontId="29" fillId="24" borderId="29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left"/>
    </xf>
    <xf numFmtId="0" fontId="38" fillId="4" borderId="18" xfId="0" applyFont="1" applyFill="1" applyBorder="1" applyAlignment="1">
      <alignment horizontal="left"/>
    </xf>
    <xf numFmtId="4" fontId="41" fillId="4" borderId="13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4" fontId="41" fillId="32" borderId="13" xfId="0" applyNumberFormat="1" applyFont="1" applyFill="1" applyBorder="1" applyAlignment="1">
      <alignment horizontal="center"/>
    </xf>
    <xf numFmtId="0" fontId="38" fillId="27" borderId="34" xfId="0" applyFont="1" applyFill="1" applyBorder="1" applyAlignment="1">
      <alignment horizontal="left" wrapText="1"/>
    </xf>
    <xf numFmtId="49" fontId="29" fillId="27" borderId="35" xfId="0" applyNumberFormat="1" applyFont="1" applyFill="1" applyBorder="1" applyAlignment="1">
      <alignment horizontal="center"/>
    </xf>
    <xf numFmtId="0" fontId="38" fillId="32" borderId="30" xfId="0" applyFont="1" applyFill="1" applyBorder="1" applyAlignment="1">
      <alignment horizontal="left" wrapText="1"/>
    </xf>
    <xf numFmtId="49" fontId="29" fillId="32" borderId="29" xfId="0" applyNumberFormat="1" applyFont="1" applyFill="1" applyBorder="1" applyAlignment="1">
      <alignment horizontal="center"/>
    </xf>
    <xf numFmtId="49" fontId="38" fillId="32" borderId="18" xfId="0" applyNumberFormat="1" applyFont="1" applyFill="1" applyBorder="1" applyAlignment="1">
      <alignment horizontal="left"/>
    </xf>
    <xf numFmtId="49" fontId="29" fillId="24" borderId="36" xfId="0" applyNumberFormat="1" applyFont="1" applyFill="1" applyBorder="1" applyAlignment="1">
      <alignment horizontal="center"/>
    </xf>
    <xf numFmtId="49" fontId="29" fillId="24" borderId="37" xfId="0" applyNumberFormat="1" applyFont="1" applyFill="1" applyBorder="1" applyAlignment="1">
      <alignment horizontal="center"/>
    </xf>
    <xf numFmtId="49" fontId="29" fillId="24" borderId="38" xfId="0" applyNumberFormat="1" applyFont="1" applyFill="1" applyBorder="1" applyAlignment="1">
      <alignment horizontal="center"/>
    </xf>
    <xf numFmtId="0" fontId="38" fillId="31" borderId="34" xfId="0" applyFont="1" applyFill="1" applyBorder="1" applyAlignment="1">
      <alignment horizontal="left" wrapText="1"/>
    </xf>
    <xf numFmtId="49" fontId="29" fillId="31" borderId="33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left"/>
    </xf>
    <xf numFmtId="0" fontId="38" fillId="24" borderId="39" xfId="0" applyFont="1" applyFill="1" applyBorder="1" applyAlignment="1">
      <alignment horizontal="left" wrapText="1"/>
    </xf>
    <xf numFmtId="0" fontId="38" fillId="24" borderId="40" xfId="0" applyFont="1" applyFill="1" applyBorder="1" applyAlignment="1">
      <alignment horizontal="left" wrapText="1"/>
    </xf>
    <xf numFmtId="0" fontId="38" fillId="24" borderId="41" xfId="0" applyFont="1" applyFill="1" applyBorder="1" applyAlignment="1">
      <alignment horizontal="left" wrapText="1"/>
    </xf>
    <xf numFmtId="0" fontId="41" fillId="24" borderId="32" xfId="0" applyFont="1" applyFill="1" applyBorder="1" applyAlignment="1">
      <alignment horizontal="center"/>
    </xf>
    <xf numFmtId="0" fontId="38" fillId="30" borderId="30" xfId="0" applyFont="1" applyFill="1" applyBorder="1" applyAlignment="1">
      <alignment horizontal="left" wrapText="1"/>
    </xf>
    <xf numFmtId="49" fontId="29" fillId="30" borderId="29" xfId="0" applyNumberFormat="1" applyFont="1" applyFill="1" applyBorder="1" applyAlignment="1">
      <alignment horizontal="center"/>
    </xf>
    <xf numFmtId="0" fontId="38" fillId="30" borderId="18" xfId="0" applyFont="1" applyFill="1" applyBorder="1" applyAlignment="1">
      <alignment horizontal="left"/>
    </xf>
    <xf numFmtId="4" fontId="41" fillId="30" borderId="13" xfId="0" applyNumberFormat="1" applyFont="1" applyFill="1" applyBorder="1" applyAlignment="1">
      <alignment horizontal="center"/>
    </xf>
    <xf numFmtId="0" fontId="39" fillId="25" borderId="30" xfId="0" applyFont="1" applyFill="1" applyBorder="1" applyAlignment="1">
      <alignment horizontal="left"/>
    </xf>
    <xf numFmtId="49" fontId="36" fillId="25" borderId="29" xfId="0" applyNumberFormat="1" applyFont="1" applyFill="1" applyBorder="1" applyAlignment="1">
      <alignment horizontal="center"/>
    </xf>
    <xf numFmtId="49" fontId="39" fillId="25" borderId="18" xfId="0" applyNumberFormat="1" applyFont="1" applyFill="1" applyBorder="1" applyAlignment="1">
      <alignment horizontal="left"/>
    </xf>
    <xf numFmtId="49" fontId="37" fillId="27" borderId="29" xfId="0" applyNumberFormat="1" applyFont="1" applyFill="1" applyBorder="1" applyAlignment="1">
      <alignment horizontal="center"/>
    </xf>
    <xf numFmtId="49" fontId="40" fillId="27" borderId="18" xfId="0" applyNumberFormat="1" applyFont="1" applyFill="1" applyBorder="1" applyAlignment="1">
      <alignment horizontal="left"/>
    </xf>
    <xf numFmtId="4" fontId="43" fillId="27" borderId="13" xfId="0" applyNumberFormat="1" applyFont="1" applyFill="1" applyBorder="1" applyAlignment="1">
      <alignment horizontal="center"/>
    </xf>
    <xf numFmtId="4" fontId="41" fillId="29" borderId="13" xfId="0" applyNumberFormat="1" applyFont="1" applyFill="1" applyBorder="1" applyAlignment="1">
      <alignment horizontal="center"/>
    </xf>
    <xf numFmtId="4" fontId="41" fillId="29" borderId="32" xfId="0" applyNumberFormat="1" applyFont="1" applyFill="1" applyBorder="1" applyAlignment="1">
      <alignment horizontal="center"/>
    </xf>
    <xf numFmtId="0" fontId="38" fillId="29" borderId="30" xfId="0" applyFont="1" applyFill="1" applyBorder="1" applyAlignment="1">
      <alignment horizontal="left"/>
    </xf>
    <xf numFmtId="49" fontId="29" fillId="29" borderId="29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left"/>
    </xf>
    <xf numFmtId="4" fontId="41" fillId="31" borderId="32" xfId="0" applyNumberFormat="1" applyFont="1" applyFill="1" applyBorder="1" applyAlignment="1">
      <alignment horizontal="center"/>
    </xf>
    <xf numFmtId="4" fontId="41" fillId="30" borderId="32" xfId="0" applyNumberFormat="1" applyFont="1" applyFill="1" applyBorder="1" applyAlignment="1">
      <alignment horizontal="center"/>
    </xf>
    <xf numFmtId="0" fontId="38" fillId="30" borderId="34" xfId="0" applyFont="1" applyFill="1" applyBorder="1" applyAlignment="1">
      <alignment horizontal="left" wrapText="1"/>
    </xf>
    <xf numFmtId="49" fontId="29" fillId="30" borderId="33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left"/>
    </xf>
    <xf numFmtId="0" fontId="40" fillId="27" borderId="42" xfId="0" applyFont="1" applyFill="1" applyBorder="1" applyAlignment="1">
      <alignment horizontal="left" wrapText="1"/>
    </xf>
    <xf numFmtId="0" fontId="38" fillId="33" borderId="30" xfId="0" applyFont="1" applyFill="1" applyBorder="1" applyAlignment="1">
      <alignment horizontal="left" wrapText="1"/>
    </xf>
    <xf numFmtId="49" fontId="29" fillId="33" borderId="29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left"/>
    </xf>
    <xf numFmtId="49" fontId="38" fillId="25" borderId="18" xfId="0" applyNumberFormat="1" applyFont="1" applyFill="1" applyBorder="1" applyAlignment="1">
      <alignment horizontal="left"/>
    </xf>
    <xf numFmtId="4" fontId="41" fillId="25" borderId="13" xfId="0" applyNumberFormat="1" applyFont="1" applyFill="1" applyBorder="1" applyAlignment="1">
      <alignment horizontal="center"/>
    </xf>
    <xf numFmtId="0" fontId="38" fillId="25" borderId="30" xfId="0" applyFont="1" applyFill="1" applyBorder="1" applyAlignment="1">
      <alignment horizontal="left"/>
    </xf>
    <xf numFmtId="49" fontId="29" fillId="25" borderId="29" xfId="0" applyNumberFormat="1" applyFont="1" applyFill="1" applyBorder="1" applyAlignment="1">
      <alignment horizontal="center"/>
    </xf>
    <xf numFmtId="0" fontId="38" fillId="34" borderId="30" xfId="0" applyFont="1" applyFill="1" applyBorder="1" applyAlignment="1">
      <alignment/>
    </xf>
    <xf numFmtId="4" fontId="41" fillId="25" borderId="32" xfId="0" applyNumberFormat="1" applyFont="1" applyFill="1" applyBorder="1" applyAlignment="1">
      <alignment horizontal="center"/>
    </xf>
    <xf numFmtId="4" fontId="41" fillId="32" borderId="32" xfId="0" applyNumberFormat="1" applyFont="1" applyFill="1" applyBorder="1" applyAlignment="1">
      <alignment horizontal="center"/>
    </xf>
    <xf numFmtId="0" fontId="38" fillId="24" borderId="29" xfId="0" applyFont="1" applyFill="1" applyBorder="1" applyAlignment="1">
      <alignment horizontal="left" wrapText="1"/>
    </xf>
    <xf numFmtId="0" fontId="40" fillId="27" borderId="29" xfId="0" applyFont="1" applyFill="1" applyBorder="1" applyAlignment="1">
      <alignment horizontal="left" wrapText="1"/>
    </xf>
    <xf numFmtId="0" fontId="38" fillId="33" borderId="29" xfId="0" applyFont="1" applyFill="1" applyBorder="1" applyAlignment="1">
      <alignment horizontal="left" wrapText="1"/>
    </xf>
    <xf numFmtId="0" fontId="38" fillId="29" borderId="29" xfId="0" applyFont="1" applyFill="1" applyBorder="1" applyAlignment="1">
      <alignment horizontal="left"/>
    </xf>
    <xf numFmtId="0" fontId="38" fillId="24" borderId="29" xfId="0" applyFont="1" applyFill="1" applyBorder="1" applyAlignment="1">
      <alignment horizontal="left"/>
    </xf>
    <xf numFmtId="0" fontId="38" fillId="25" borderId="29" xfId="0" applyFont="1" applyFill="1" applyBorder="1" applyAlignment="1">
      <alignment horizontal="left"/>
    </xf>
    <xf numFmtId="49" fontId="29" fillId="27" borderId="30" xfId="0" applyNumberFormat="1" applyFont="1" applyFill="1" applyBorder="1" applyAlignment="1">
      <alignment horizontal="center"/>
    </xf>
    <xf numFmtId="0" fontId="38" fillId="27" borderId="33" xfId="0" applyFont="1" applyFill="1" applyBorder="1" applyAlignment="1">
      <alignment horizontal="left" wrapText="1"/>
    </xf>
    <xf numFmtId="49" fontId="29" fillId="27" borderId="33" xfId="0" applyNumberFormat="1" applyFont="1" applyFill="1" applyBorder="1" applyAlignment="1">
      <alignment horizontal="center"/>
    </xf>
    <xf numFmtId="0" fontId="38" fillId="31" borderId="32" xfId="0" applyFont="1" applyFill="1" applyBorder="1" applyAlignment="1">
      <alignment horizontal="left" wrapText="1"/>
    </xf>
    <xf numFmtId="49" fontId="29" fillId="31" borderId="31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38" fillId="26" borderId="30" xfId="0" applyNumberFormat="1" applyFont="1" applyFill="1" applyBorder="1" applyAlignment="1">
      <alignment horizontal="left" wrapText="1"/>
    </xf>
    <xf numFmtId="49" fontId="29" fillId="26" borderId="30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left"/>
    </xf>
    <xf numFmtId="4" fontId="41" fillId="26" borderId="13" xfId="0" applyNumberFormat="1" applyFont="1" applyFill="1" applyBorder="1" applyAlignment="1">
      <alignment horizontal="center"/>
    </xf>
    <xf numFmtId="4" fontId="41" fillId="28" borderId="13" xfId="0" applyNumberFormat="1" applyFont="1" applyFill="1" applyBorder="1" applyAlignment="1">
      <alignment horizontal="center"/>
    </xf>
    <xf numFmtId="4" fontId="41" fillId="28" borderId="32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left"/>
    </xf>
    <xf numFmtId="0" fontId="38" fillId="28" borderId="30" xfId="0" applyNumberFormat="1" applyFont="1" applyFill="1" applyBorder="1" applyAlignment="1">
      <alignment horizontal="left" wrapText="1"/>
    </xf>
    <xf numFmtId="49" fontId="29" fillId="28" borderId="30" xfId="0" applyNumberFormat="1" applyFont="1" applyFill="1" applyBorder="1" applyAlignment="1">
      <alignment horizontal="center"/>
    </xf>
    <xf numFmtId="0" fontId="29" fillId="27" borderId="15" xfId="0" applyFont="1" applyFill="1" applyBorder="1" applyAlignment="1">
      <alignment horizontal="left"/>
    </xf>
    <xf numFmtId="0" fontId="29" fillId="25" borderId="43" xfId="0" applyFont="1" applyFill="1" applyBorder="1" applyAlignment="1">
      <alignment horizontal="left"/>
    </xf>
    <xf numFmtId="49" fontId="29" fillId="25" borderId="31" xfId="0" applyNumberFormat="1" applyFont="1" applyFill="1" applyBorder="1" applyAlignment="1">
      <alignment horizontal="center"/>
    </xf>
    <xf numFmtId="4" fontId="42" fillId="29" borderId="13" xfId="0" applyNumberFormat="1" applyFont="1" applyFill="1" applyBorder="1" applyAlignment="1">
      <alignment horizontal="center"/>
    </xf>
    <xf numFmtId="4" fontId="42" fillId="29" borderId="32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left"/>
    </xf>
    <xf numFmtId="49" fontId="29" fillId="0" borderId="29" xfId="0" applyNumberFormat="1" applyFont="1" applyBorder="1" applyAlignment="1">
      <alignment horizontal="center"/>
    </xf>
    <xf numFmtId="0" fontId="36" fillId="29" borderId="15" xfId="0" applyFont="1" applyFill="1" applyBorder="1" applyAlignment="1">
      <alignment horizontal="left"/>
    </xf>
    <xf numFmtId="49" fontId="36" fillId="29" borderId="29" xfId="0" applyNumberFormat="1" applyFont="1" applyFill="1" applyBorder="1" applyAlignment="1">
      <alignment horizontal="center"/>
    </xf>
    <xf numFmtId="49" fontId="39" fillId="29" borderId="18" xfId="0" applyNumberFormat="1" applyFont="1" applyFill="1" applyBorder="1" applyAlignment="1">
      <alignment horizontal="left"/>
    </xf>
    <xf numFmtId="49" fontId="29" fillId="0" borderId="18" xfId="0" applyNumberFormat="1" applyFont="1" applyFill="1" applyBorder="1" applyAlignment="1">
      <alignment horizontal="center"/>
    </xf>
    <xf numFmtId="4" fontId="46" fillId="0" borderId="13" xfId="0" applyNumberFormat="1" applyFont="1" applyFill="1" applyBorder="1" applyAlignment="1">
      <alignment horizontal="center"/>
    </xf>
    <xf numFmtId="0" fontId="44" fillId="0" borderId="44" xfId="0" applyFont="1" applyBorder="1" applyAlignment="1">
      <alignment horizontal="center" vertical="top"/>
    </xf>
    <xf numFmtId="4" fontId="41" fillId="24" borderId="45" xfId="0" applyNumberFormat="1" applyFont="1" applyFill="1" applyBorder="1" applyAlignment="1">
      <alignment horizontal="center"/>
    </xf>
    <xf numFmtId="4" fontId="41" fillId="24" borderId="46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41" fillId="24" borderId="15" xfId="0" applyFont="1" applyFill="1" applyBorder="1" applyAlignment="1">
      <alignment horizontal="left"/>
    </xf>
    <xf numFmtId="49" fontId="41" fillId="24" borderId="47" xfId="0" applyNumberFormat="1" applyFont="1" applyFill="1" applyBorder="1" applyAlignment="1">
      <alignment horizontal="center"/>
    </xf>
    <xf numFmtId="49" fontId="41" fillId="24" borderId="48" xfId="0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 vertical="top"/>
    </xf>
    <xf numFmtId="0" fontId="44" fillId="0" borderId="49" xfId="0" applyFont="1" applyBorder="1" applyAlignment="1">
      <alignment horizontal="center" vertical="top"/>
    </xf>
    <xf numFmtId="0" fontId="44" fillId="0" borderId="3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49" fontId="44" fillId="0" borderId="29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49" fontId="44" fillId="0" borderId="3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10" xfId="0" applyFont="1" applyFill="1" applyBorder="1" applyAlignment="1">
      <alignment horizontal="left"/>
    </xf>
    <xf numFmtId="0" fontId="44" fillId="0" borderId="44" xfId="0" applyFont="1" applyBorder="1" applyAlignment="1">
      <alignment horizontal="center"/>
    </xf>
    <xf numFmtId="49" fontId="44" fillId="0" borderId="47" xfId="0" applyNumberFormat="1" applyFont="1" applyBorder="1" applyAlignment="1">
      <alignment horizontal="center"/>
    </xf>
    <xf numFmtId="0" fontId="38" fillId="4" borderId="30" xfId="0" applyFont="1" applyFill="1" applyBorder="1" applyAlignment="1">
      <alignment horizontal="left" wrapText="1"/>
    </xf>
    <xf numFmtId="49" fontId="38" fillId="4" borderId="18" xfId="0" applyNumberFormat="1" applyFont="1" applyFill="1" applyBorder="1" applyAlignment="1">
      <alignment horizontal="left"/>
    </xf>
    <xf numFmtId="4" fontId="41" fillId="4" borderId="32" xfId="0" applyNumberFormat="1" applyFont="1" applyFill="1" applyBorder="1" applyAlignment="1">
      <alignment horizontal="center"/>
    </xf>
    <xf numFmtId="4" fontId="41" fillId="26" borderId="32" xfId="0" applyNumberFormat="1" applyFont="1" applyFill="1" applyBorder="1" applyAlignment="1">
      <alignment horizontal="center"/>
    </xf>
    <xf numFmtId="4" fontId="27" fillId="0" borderId="50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49" fontId="28" fillId="0" borderId="5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center"/>
    </xf>
    <xf numFmtId="4" fontId="35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0" borderId="39" xfId="0" applyNumberFormat="1" applyFont="1" applyFill="1" applyBorder="1" applyAlignment="1">
      <alignment horizontal="center"/>
    </xf>
    <xf numFmtId="49" fontId="28" fillId="0" borderId="40" xfId="0" applyNumberFormat="1" applyFont="1" applyFill="1" applyBorder="1" applyAlignment="1">
      <alignment horizontal="center"/>
    </xf>
    <xf numFmtId="49" fontId="28" fillId="0" borderId="41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0" fontId="29" fillId="24" borderId="32" xfId="0" applyFont="1" applyFill="1" applyBorder="1" applyAlignment="1">
      <alignment wrapText="1"/>
    </xf>
    <xf numFmtId="49" fontId="28" fillId="24" borderId="52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9" fontId="28" fillId="0" borderId="52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49" fontId="19" fillId="0" borderId="5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54" xfId="0" applyNumberFormat="1" applyFont="1" applyFill="1" applyBorder="1" applyAlignment="1">
      <alignment horizontal="center"/>
    </xf>
    <xf numFmtId="4" fontId="19" fillId="0" borderId="55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/>
    </xf>
    <xf numFmtId="49" fontId="19" fillId="0" borderId="54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49" fontId="24" fillId="0" borderId="60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7" fillId="0" borderId="32" xfId="0" applyNumberFormat="1" applyFont="1" applyFill="1" applyBorder="1" applyAlignment="1">
      <alignment horizontal="center"/>
    </xf>
    <xf numFmtId="0" fontId="29" fillId="24" borderId="43" xfId="0" applyFont="1" applyFill="1" applyBorder="1" applyAlignment="1">
      <alignment horizontal="left" wrapText="1"/>
    </xf>
    <xf numFmtId="49" fontId="27" fillId="24" borderId="61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49" fontId="28" fillId="24" borderId="62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0" fontId="29" fillId="0" borderId="32" xfId="0" applyFont="1" applyFill="1" applyBorder="1" applyAlignment="1">
      <alignment wrapText="1"/>
    </xf>
    <xf numFmtId="4" fontId="27" fillId="0" borderId="15" xfId="0" applyNumberFormat="1" applyFont="1" applyBorder="1" applyAlignment="1">
      <alignment horizontal="center"/>
    </xf>
    <xf numFmtId="0" fontId="29" fillId="0" borderId="32" xfId="0" applyFont="1" applyFill="1" applyBorder="1" applyAlignment="1">
      <alignment horizontal="left" wrapText="1"/>
    </xf>
    <xf numFmtId="2" fontId="29" fillId="0" borderId="32" xfId="0" applyNumberFormat="1" applyFont="1" applyFill="1" applyBorder="1" applyAlignment="1">
      <alignment wrapText="1"/>
    </xf>
    <xf numFmtId="4" fontId="26" fillId="24" borderId="45" xfId="0" applyNumberFormat="1" applyFont="1" applyFill="1" applyBorder="1" applyAlignment="1">
      <alignment horizontal="center"/>
    </xf>
    <xf numFmtId="4" fontId="26" fillId="24" borderId="4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52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/>
    </xf>
    <xf numFmtId="49" fontId="24" fillId="24" borderId="63" xfId="0" applyNumberFormat="1" applyFont="1" applyFill="1" applyBorder="1" applyAlignment="1">
      <alignment horizontal="center"/>
    </xf>
    <xf numFmtId="49" fontId="24" fillId="24" borderId="4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4" fontId="35" fillId="0" borderId="1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4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/>
    </xf>
    <xf numFmtId="4" fontId="19" fillId="0" borderId="44" xfId="0" applyNumberFormat="1" applyFont="1" applyFill="1" applyBorder="1" applyAlignment="1">
      <alignment horizontal="center"/>
    </xf>
    <xf numFmtId="49" fontId="19" fillId="0" borderId="52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3" xfId="0" applyNumberFormat="1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6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3"/>
  <sheetViews>
    <sheetView view="pageBreakPreview" zoomScale="50" zoomScaleSheetLayoutView="50" workbookViewId="0" topLeftCell="W94">
      <selection activeCell="CN98" sqref="CN98:DC98"/>
    </sheetView>
  </sheetViews>
  <sheetFormatPr defaultColWidth="9.0039062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55.00390625" style="1" customWidth="1"/>
    <col min="31" max="31" width="0" style="1" hidden="1" customWidth="1"/>
    <col min="32" max="36" width="0.875" style="1" customWidth="1"/>
    <col min="37" max="37" width="3.125" style="1" customWidth="1"/>
    <col min="38" max="51" width="1.37890625" style="1" customWidth="1"/>
    <col min="52" max="52" width="14.25390625" style="1" customWidth="1"/>
    <col min="53" max="53" width="19.62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25.87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23.00390625" style="1" customWidth="1"/>
    <col min="92" max="106" width="0.875" style="1" customWidth="1"/>
    <col min="107" max="107" width="34.75390625" style="1" customWidth="1"/>
    <col min="108" max="16384" width="0.875" style="1" customWidth="1"/>
  </cols>
  <sheetData>
    <row r="1" spans="60:107" s="83" customFormat="1" ht="12.75" customHeight="1">
      <c r="BH1" s="226" t="s">
        <v>108</v>
      </c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</row>
    <row r="2" spans="86:107" s="83" customFormat="1" ht="19.5" customHeight="1"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</row>
    <row r="3" spans="1:102" s="83" customFormat="1" ht="23.25" customHeight="1">
      <c r="A3" s="218" t="s">
        <v>148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</row>
    <row r="4" spans="1:107" s="83" customFormat="1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K4" s="86"/>
      <c r="CL4" s="86"/>
      <c r="CM4" s="87"/>
      <c r="CN4" s="230" t="s">
        <v>149</v>
      </c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</row>
    <row r="5" spans="90:107" s="83" customFormat="1" ht="34.5" customHeight="1">
      <c r="CL5" s="88" t="s">
        <v>150</v>
      </c>
      <c r="CN5" s="231" t="s">
        <v>151</v>
      </c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</row>
    <row r="6" spans="30:107" s="83" customFormat="1" ht="33.75" customHeight="1">
      <c r="AD6" s="91"/>
      <c r="AE6" s="91"/>
      <c r="AF6" s="91"/>
      <c r="AG6" s="91"/>
      <c r="AH6" s="92" t="s">
        <v>152</v>
      </c>
      <c r="AI6" s="91"/>
      <c r="AJ6" s="227" t="s">
        <v>311</v>
      </c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8">
        <v>201</v>
      </c>
      <c r="BB6" s="228"/>
      <c r="BC6" s="228"/>
      <c r="BD6" s="228"/>
      <c r="BE6" s="228"/>
      <c r="BF6" s="229">
        <v>6</v>
      </c>
      <c r="BG6" s="229"/>
      <c r="BH6" s="91"/>
      <c r="BI6" s="91" t="s">
        <v>153</v>
      </c>
      <c r="BJ6" s="91"/>
      <c r="BK6" s="91"/>
      <c r="BL6" s="91"/>
      <c r="BM6" s="91"/>
      <c r="CL6" s="88" t="s">
        <v>154</v>
      </c>
      <c r="CN6" s="223" t="s">
        <v>312</v>
      </c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</row>
    <row r="7" spans="1:107" s="83" customFormat="1" ht="40.5" customHeight="1">
      <c r="A7" s="83" t="s">
        <v>155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222" t="s">
        <v>156</v>
      </c>
      <c r="CE7" s="222"/>
      <c r="CF7" s="222"/>
      <c r="CG7" s="222"/>
      <c r="CH7" s="222"/>
      <c r="CI7" s="222"/>
      <c r="CJ7" s="222"/>
      <c r="CK7" s="222"/>
      <c r="CL7" s="222"/>
      <c r="CM7" s="222"/>
      <c r="CN7" s="223" t="s">
        <v>157</v>
      </c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</row>
    <row r="8" spans="1:107" s="83" customFormat="1" ht="21" customHeight="1">
      <c r="A8" s="83" t="s">
        <v>158</v>
      </c>
      <c r="S8" s="224" t="s">
        <v>159</v>
      </c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CD8" s="222" t="s">
        <v>160</v>
      </c>
      <c r="CE8" s="222"/>
      <c r="CF8" s="222"/>
      <c r="CG8" s="222"/>
      <c r="CH8" s="222"/>
      <c r="CI8" s="222"/>
      <c r="CJ8" s="222"/>
      <c r="CK8" s="222"/>
      <c r="CL8" s="222"/>
      <c r="CM8" s="222"/>
      <c r="CN8" s="225" t="s">
        <v>161</v>
      </c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</row>
    <row r="9" spans="1:107" s="83" customFormat="1" ht="20.25" customHeight="1">
      <c r="A9" s="221" t="s">
        <v>162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CE9" s="222" t="s">
        <v>206</v>
      </c>
      <c r="CF9" s="222"/>
      <c r="CG9" s="222"/>
      <c r="CH9" s="222"/>
      <c r="CI9" s="222"/>
      <c r="CJ9" s="222"/>
      <c r="CK9" s="222"/>
      <c r="CL9" s="222"/>
      <c r="CM9" s="222"/>
      <c r="CN9" s="223" t="s">
        <v>207</v>
      </c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</row>
    <row r="10" spans="1:107" s="83" customFormat="1" ht="19.5" customHeight="1">
      <c r="A10" s="83" t="s">
        <v>300</v>
      </c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</row>
    <row r="11" spans="1:107" s="83" customFormat="1" ht="20.25" customHeight="1">
      <c r="A11" s="83" t="s">
        <v>163</v>
      </c>
      <c r="CL11" s="88"/>
      <c r="CN11" s="217">
        <v>383</v>
      </c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</row>
    <row r="12" s="83" customFormat="1" ht="20.25"/>
    <row r="13" spans="1:107" s="83" customFormat="1" ht="20.25">
      <c r="A13" s="218" t="s">
        <v>164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</row>
    <row r="14" s="83" customFormat="1" ht="9" customHeight="1"/>
    <row r="15" spans="1:107" s="83" customFormat="1" ht="62.25" customHeight="1">
      <c r="A15" s="219" t="s">
        <v>165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 t="s">
        <v>166</v>
      </c>
      <c r="AG15" s="220"/>
      <c r="AH15" s="220"/>
      <c r="AI15" s="220"/>
      <c r="AJ15" s="220"/>
      <c r="AK15" s="220"/>
      <c r="AL15" s="220" t="s">
        <v>167</v>
      </c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 t="s">
        <v>168</v>
      </c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 t="s">
        <v>169</v>
      </c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 t="s">
        <v>170</v>
      </c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</row>
    <row r="16" spans="1:107" s="83" customFormat="1" ht="20.25">
      <c r="A16" s="215">
        <v>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>
        <v>2</v>
      </c>
      <c r="AG16" s="216"/>
      <c r="AH16" s="216"/>
      <c r="AI16" s="216"/>
      <c r="AJ16" s="216"/>
      <c r="AK16" s="216"/>
      <c r="AL16" s="207">
        <v>3</v>
      </c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>
        <v>4</v>
      </c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>
        <v>5</v>
      </c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>
        <v>6</v>
      </c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</row>
    <row r="17" spans="1:107" s="90" customFormat="1" ht="36" customHeight="1">
      <c r="A17" s="212" t="s">
        <v>171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3" t="s">
        <v>172</v>
      </c>
      <c r="AG17" s="213"/>
      <c r="AH17" s="213"/>
      <c r="AI17" s="213"/>
      <c r="AJ17" s="213"/>
      <c r="AK17" s="213"/>
      <c r="AL17" s="214" t="s">
        <v>173</v>
      </c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08">
        <f>BB19+BB85</f>
        <v>10311000</v>
      </c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>
        <f>BX19+BX85</f>
        <v>6483282.790000001</v>
      </c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9">
        <f>SUM(BB17-BX17)</f>
        <v>3827717.209999999</v>
      </c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s="83" customFormat="1" ht="15" customHeight="1">
      <c r="A18" s="200" t="s">
        <v>174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1"/>
      <c r="AG18" s="201"/>
      <c r="AH18" s="201"/>
      <c r="AI18" s="201"/>
      <c r="AJ18" s="201"/>
      <c r="AK18" s="201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</row>
    <row r="19" spans="1:107" s="68" customFormat="1" ht="38.25" customHeight="1">
      <c r="A19" s="202" t="s">
        <v>175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3" t="s">
        <v>172</v>
      </c>
      <c r="AG19" s="203"/>
      <c r="AH19" s="203"/>
      <c r="AI19" s="203"/>
      <c r="AJ19" s="203"/>
      <c r="AK19" s="203"/>
      <c r="AL19" s="204" t="s">
        <v>176</v>
      </c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198">
        <f>BB20+BB32+BB38+BB44+BB63+BB69+BB79+BB82</f>
        <v>6542300</v>
      </c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>
        <f>BX20+BX32+BX38+BX44+BX63+BX68+BX82+BX75</f>
        <v>4162282.7900000005</v>
      </c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9">
        <f>BB19-BX19</f>
        <v>2380017.2099999995</v>
      </c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</row>
    <row r="20" spans="1:107" s="66" customFormat="1" ht="33" customHeight="1">
      <c r="A20" s="195" t="s">
        <v>177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09" t="s">
        <v>172</v>
      </c>
      <c r="AG20" s="109"/>
      <c r="AH20" s="109"/>
      <c r="AI20" s="109"/>
      <c r="AJ20" s="109"/>
      <c r="AK20" s="109"/>
      <c r="AL20" s="105" t="s">
        <v>178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3">
        <f>BB21</f>
        <v>1016000</v>
      </c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>
        <f>BX21</f>
        <v>637927.3200000001</v>
      </c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4">
        <f>BB20-BX20</f>
        <v>378072.67999999993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</row>
    <row r="21" spans="1:107" s="4" customFormat="1" ht="44.25" customHeight="1">
      <c r="A21" s="196" t="s">
        <v>179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 t="s">
        <v>172</v>
      </c>
      <c r="AG21" s="197"/>
      <c r="AH21" s="197"/>
      <c r="AI21" s="197"/>
      <c r="AJ21" s="197"/>
      <c r="AK21" s="197"/>
      <c r="AL21" s="167" t="s">
        <v>186</v>
      </c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8">
        <f>BB22</f>
        <v>1016000</v>
      </c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>
        <f>BX22+BX29+BX26</f>
        <v>637927.3200000001</v>
      </c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72">
        <f>SUM(CN20)</f>
        <v>378072.67999999993</v>
      </c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</row>
    <row r="22" spans="1:115" s="2" customFormat="1" ht="195" customHeight="1">
      <c r="A22" s="193" t="s">
        <v>187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4" t="s">
        <v>172</v>
      </c>
      <c r="AG22" s="194"/>
      <c r="AH22" s="194"/>
      <c r="AI22" s="194"/>
      <c r="AJ22" s="194"/>
      <c r="AK22" s="194"/>
      <c r="AL22" s="192" t="s">
        <v>188</v>
      </c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0">
        <v>1016000</v>
      </c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>
        <f>BX23+BX24+BX25</f>
        <v>634647.5800000001</v>
      </c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1">
        <f>BB22-BX22</f>
        <v>381352.4199999999</v>
      </c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K22" s="2">
        <f>BB17-стр2!AT8</f>
        <v>-2270335.3900000006</v>
      </c>
    </row>
    <row r="23" spans="1:107" s="5" customFormat="1" ht="288.75" customHeight="1" thickBot="1">
      <c r="A23" s="101" t="s">
        <v>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0" t="s">
        <v>172</v>
      </c>
      <c r="AG23" s="100"/>
      <c r="AH23" s="100"/>
      <c r="AI23" s="100"/>
      <c r="AJ23" s="100"/>
      <c r="AK23" s="100"/>
      <c r="AL23" s="102" t="s">
        <v>189</v>
      </c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97" t="s">
        <v>190</v>
      </c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>
        <v>634236.76</v>
      </c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8">
        <f aca="true" t="shared" si="0" ref="CN23:CN30">-BX23</f>
        <v>-634236.76</v>
      </c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</row>
    <row r="24" spans="1:107" s="5" customFormat="1" ht="278.25" customHeight="1" thickBot="1">
      <c r="A24" s="101" t="s">
        <v>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0" t="s">
        <v>172</v>
      </c>
      <c r="AG24" s="100"/>
      <c r="AH24" s="100"/>
      <c r="AI24" s="100"/>
      <c r="AJ24" s="100"/>
      <c r="AK24" s="100"/>
      <c r="AL24" s="102" t="s">
        <v>298</v>
      </c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97" t="s">
        <v>190</v>
      </c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>
        <v>410.81</v>
      </c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8">
        <f t="shared" si="0"/>
        <v>-410.81</v>
      </c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1:107" s="5" customFormat="1" ht="278.25" customHeight="1" thickBot="1">
      <c r="A25" s="101" t="s">
        <v>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0" t="s">
        <v>172</v>
      </c>
      <c r="AG25" s="100"/>
      <c r="AH25" s="100"/>
      <c r="AI25" s="100"/>
      <c r="AJ25" s="100"/>
      <c r="AK25" s="100"/>
      <c r="AL25" s="102" t="s">
        <v>309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97" t="s">
        <v>190</v>
      </c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>
        <v>0.01</v>
      </c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8">
        <f>-BX25</f>
        <v>-0.01</v>
      </c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</row>
    <row r="26" spans="1:107" s="5" customFormat="1" ht="292.5" customHeight="1" thickBot="1">
      <c r="A26" s="99" t="s">
        <v>299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 t="s">
        <v>172</v>
      </c>
      <c r="AG26" s="100"/>
      <c r="AH26" s="100"/>
      <c r="AI26" s="100"/>
      <c r="AJ26" s="100"/>
      <c r="AK26" s="100"/>
      <c r="AL26" s="102" t="s">
        <v>304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97" t="s">
        <v>190</v>
      </c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>
        <f>BX27+BX28</f>
        <v>880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8">
        <f>-BX26</f>
        <v>-880</v>
      </c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</row>
    <row r="27" spans="1:107" s="5" customFormat="1" ht="235.5" customHeight="1" thickBot="1">
      <c r="A27" s="99" t="s">
        <v>294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 t="s">
        <v>172</v>
      </c>
      <c r="AG27" s="100"/>
      <c r="AH27" s="100"/>
      <c r="AI27" s="100"/>
      <c r="AJ27" s="100"/>
      <c r="AK27" s="100"/>
      <c r="AL27" s="102" t="s">
        <v>293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97" t="s">
        <v>190</v>
      </c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>
        <v>780</v>
      </c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8">
        <f t="shared" si="0"/>
        <v>-780</v>
      </c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</row>
    <row r="28" spans="1:107" s="5" customFormat="1" ht="375" customHeight="1" thickBot="1">
      <c r="A28" s="99" t="s">
        <v>294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 t="s">
        <v>172</v>
      </c>
      <c r="AG28" s="100"/>
      <c r="AH28" s="100"/>
      <c r="AI28" s="100"/>
      <c r="AJ28" s="100"/>
      <c r="AK28" s="100"/>
      <c r="AL28" s="102" t="s">
        <v>297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97" t="s">
        <v>190</v>
      </c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>
        <v>100</v>
      </c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8">
        <f t="shared" si="0"/>
        <v>-100</v>
      </c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</row>
    <row r="29" spans="1:107" s="65" customFormat="1" ht="165.75" customHeight="1" thickBot="1">
      <c r="A29" s="186" t="s">
        <v>55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7" t="s">
        <v>172</v>
      </c>
      <c r="AG29" s="187"/>
      <c r="AH29" s="187"/>
      <c r="AI29" s="187"/>
      <c r="AJ29" s="187"/>
      <c r="AK29" s="187"/>
      <c r="AL29" s="188" t="s">
        <v>191</v>
      </c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9" t="s">
        <v>190</v>
      </c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>
        <f>BX30+BX31</f>
        <v>2399.74</v>
      </c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235">
        <f t="shared" si="0"/>
        <v>-2399.74</v>
      </c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</row>
    <row r="30" spans="1:107" s="5" customFormat="1" ht="218.25" customHeight="1" thickBot="1">
      <c r="A30" s="101" t="s">
        <v>54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0" t="s">
        <v>172</v>
      </c>
      <c r="AG30" s="100"/>
      <c r="AH30" s="100"/>
      <c r="AI30" s="100"/>
      <c r="AJ30" s="100"/>
      <c r="AK30" s="100"/>
      <c r="AL30" s="102" t="s">
        <v>192</v>
      </c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97" t="s">
        <v>190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>
        <v>2392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8">
        <f t="shared" si="0"/>
        <v>-2392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1:107" s="5" customFormat="1" ht="218.25" customHeight="1" thickBot="1">
      <c r="A31" s="101" t="s">
        <v>54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0" t="s">
        <v>172</v>
      </c>
      <c r="AG31" s="100"/>
      <c r="AH31" s="100"/>
      <c r="AI31" s="100"/>
      <c r="AJ31" s="100"/>
      <c r="AK31" s="100"/>
      <c r="AL31" s="102" t="s">
        <v>306</v>
      </c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97" t="s">
        <v>190</v>
      </c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>
        <v>7.74</v>
      </c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8">
        <f>-BX31</f>
        <v>-7.74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</row>
    <row r="32" spans="1:107" s="69" customFormat="1" ht="93" customHeight="1" thickBot="1">
      <c r="A32" s="183" t="s">
        <v>193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4" t="s">
        <v>172</v>
      </c>
      <c r="AG32" s="184"/>
      <c r="AH32" s="184"/>
      <c r="AI32" s="184"/>
      <c r="AJ32" s="184"/>
      <c r="AK32" s="184"/>
      <c r="AL32" s="116" t="s">
        <v>194</v>
      </c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7">
        <f>BB33</f>
        <v>1208200</v>
      </c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>
        <f>BX33</f>
        <v>1004479.2500000001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58">
        <f>CN33</f>
        <v>203720.74999999997</v>
      </c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</row>
    <row r="33" spans="1:107" s="3" customFormat="1" ht="114.75" customHeight="1">
      <c r="A33" s="120" t="s">
        <v>195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85" t="s">
        <v>172</v>
      </c>
      <c r="AG33" s="185"/>
      <c r="AH33" s="185"/>
      <c r="AI33" s="185"/>
      <c r="AJ33" s="185"/>
      <c r="AK33" s="185"/>
      <c r="AL33" s="122" t="s">
        <v>196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10">
        <f>BB34+BB35+BB36</f>
        <v>1208200</v>
      </c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>
        <f>BX34+BX35+BX36+BX37</f>
        <v>1004479.2500000001</v>
      </c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3">
        <f>CN34+CN35+CN36+CN37</f>
        <v>203720.74999999997</v>
      </c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</row>
    <row r="34" spans="1:107" s="66" customFormat="1" ht="207.75" customHeight="1">
      <c r="A34" s="108" t="s">
        <v>147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80" t="s">
        <v>172</v>
      </c>
      <c r="AG34" s="180"/>
      <c r="AH34" s="180"/>
      <c r="AI34" s="180"/>
      <c r="AJ34" s="180"/>
      <c r="AK34" s="180"/>
      <c r="AL34" s="105" t="s">
        <v>197</v>
      </c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3">
        <v>421200</v>
      </c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>
        <v>337613.81</v>
      </c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4">
        <f>BB34-BX34</f>
        <v>83586.19</v>
      </c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</row>
    <row r="35" spans="1:107" s="66" customFormat="1" ht="219" customHeight="1">
      <c r="A35" s="108" t="s">
        <v>198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80" t="s">
        <v>172</v>
      </c>
      <c r="AG35" s="180"/>
      <c r="AH35" s="180"/>
      <c r="AI35" s="180"/>
      <c r="AJ35" s="180"/>
      <c r="AK35" s="180"/>
      <c r="AL35" s="105" t="s">
        <v>199</v>
      </c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3">
        <v>8500</v>
      </c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>
        <v>5380.98</v>
      </c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4">
        <f>BB35-BX35</f>
        <v>3119.0200000000004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</row>
    <row r="36" spans="1:107" s="66" customFormat="1" ht="215.25" customHeight="1" thickBot="1">
      <c r="A36" s="108" t="s">
        <v>200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80" t="s">
        <v>172</v>
      </c>
      <c r="AG36" s="180"/>
      <c r="AH36" s="180"/>
      <c r="AI36" s="180"/>
      <c r="AJ36" s="180"/>
      <c r="AK36" s="180"/>
      <c r="AL36" s="105" t="s">
        <v>201</v>
      </c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3">
        <v>778500</v>
      </c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>
        <v>708103.55</v>
      </c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4">
        <f>BB36-BX36</f>
        <v>70396.44999999995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</row>
    <row r="37" spans="1:107" s="67" customFormat="1" ht="207.75" customHeight="1">
      <c r="A37" s="181" t="s">
        <v>202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2" t="s">
        <v>172</v>
      </c>
      <c r="AG37" s="182"/>
      <c r="AH37" s="182"/>
      <c r="AI37" s="182"/>
      <c r="AJ37" s="182"/>
      <c r="AK37" s="182"/>
      <c r="AL37" s="105" t="s">
        <v>203</v>
      </c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3" t="s">
        <v>190</v>
      </c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>
        <v>-46619.09</v>
      </c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4">
        <f>-BX37</f>
        <v>46619.09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</row>
    <row r="38" spans="1:107" s="70" customFormat="1" ht="48" customHeight="1">
      <c r="A38" s="177" t="s">
        <v>204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56" t="s">
        <v>172</v>
      </c>
      <c r="AG38" s="156"/>
      <c r="AH38" s="156"/>
      <c r="AI38" s="156"/>
      <c r="AJ38" s="156"/>
      <c r="AK38" s="156"/>
      <c r="AL38" s="157" t="s">
        <v>205</v>
      </c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3">
        <f>BB39</f>
        <v>310000</v>
      </c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46">
        <f>BX39</f>
        <v>409638.6</v>
      </c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54">
        <f>BB38-BX38</f>
        <v>-99638.59999999998</v>
      </c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</row>
    <row r="39" spans="1:107" s="2" customFormat="1" ht="38.25" customHeight="1">
      <c r="A39" s="179" t="s">
        <v>208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0" t="s">
        <v>172</v>
      </c>
      <c r="AG39" s="170"/>
      <c r="AH39" s="170"/>
      <c r="AI39" s="170"/>
      <c r="AJ39" s="170"/>
      <c r="AK39" s="170"/>
      <c r="AL39" s="167" t="s">
        <v>209</v>
      </c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8">
        <f>BB40</f>
        <v>310000</v>
      </c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>
        <f>BX40</f>
        <v>409638.6</v>
      </c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72">
        <f>BB39-BX39</f>
        <v>-99638.59999999998</v>
      </c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</row>
    <row r="40" spans="1:107" s="3" customFormat="1" ht="40.5" customHeight="1">
      <c r="A40" s="178" t="s">
        <v>208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21" t="s">
        <v>172</v>
      </c>
      <c r="AG40" s="121"/>
      <c r="AH40" s="121"/>
      <c r="AI40" s="121"/>
      <c r="AJ40" s="121"/>
      <c r="AK40" s="121"/>
      <c r="AL40" s="122" t="s">
        <v>210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10">
        <v>310000</v>
      </c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>
        <f>BX41+BX42+BX43</f>
        <v>409638.6</v>
      </c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3">
        <f>BB40-BX40</f>
        <v>-99638.59999999998</v>
      </c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</row>
    <row r="41" spans="1:107" s="66" customFormat="1" ht="147" customHeight="1">
      <c r="A41" s="175" t="s">
        <v>211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09" t="s">
        <v>172</v>
      </c>
      <c r="AG41" s="109"/>
      <c r="AH41" s="109"/>
      <c r="AI41" s="109"/>
      <c r="AJ41" s="109"/>
      <c r="AK41" s="109"/>
      <c r="AL41" s="105" t="s">
        <v>212</v>
      </c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3" t="s">
        <v>190</v>
      </c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>
        <v>396956.5</v>
      </c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4">
        <f>-BX41</f>
        <v>-396956.5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</row>
    <row r="42" spans="1:107" s="66" customFormat="1" ht="126.75" customHeight="1">
      <c r="A42" s="175" t="s">
        <v>211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09" t="s">
        <v>172</v>
      </c>
      <c r="AG42" s="109"/>
      <c r="AH42" s="109"/>
      <c r="AI42" s="109"/>
      <c r="AJ42" s="109"/>
      <c r="AK42" s="109"/>
      <c r="AL42" s="105" t="s">
        <v>308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3" t="s">
        <v>190</v>
      </c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>
        <v>4633.6</v>
      </c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4">
        <f>-BX42</f>
        <v>-4633.6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</row>
    <row r="43" spans="1:107" s="66" customFormat="1" ht="126.75" customHeight="1">
      <c r="A43" s="175" t="s">
        <v>211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09" t="s">
        <v>172</v>
      </c>
      <c r="AG43" s="109"/>
      <c r="AH43" s="109"/>
      <c r="AI43" s="109"/>
      <c r="AJ43" s="109"/>
      <c r="AK43" s="109"/>
      <c r="AL43" s="105" t="s">
        <v>307</v>
      </c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3" t="s">
        <v>190</v>
      </c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>
        <v>8048.5</v>
      </c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4">
        <f>-BX43</f>
        <v>-8048.5</v>
      </c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</row>
    <row r="44" spans="1:107" s="69" customFormat="1" ht="27" customHeight="1">
      <c r="A44" s="177" t="s">
        <v>213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56" t="s">
        <v>172</v>
      </c>
      <c r="AG44" s="156"/>
      <c r="AH44" s="156"/>
      <c r="AI44" s="156"/>
      <c r="AJ44" s="156"/>
      <c r="AK44" s="156"/>
      <c r="AL44" s="157" t="s">
        <v>214</v>
      </c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3">
        <f>BB45+BB50</f>
        <v>3795200</v>
      </c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>
        <f>BX45+BX50</f>
        <v>1578272.0199999998</v>
      </c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4">
        <f>BB44-BX44</f>
        <v>2216927.9800000004</v>
      </c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</row>
    <row r="45" spans="1:120" s="72" customFormat="1" ht="28.5" customHeight="1">
      <c r="A45" s="176" t="s">
        <v>215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65" t="s">
        <v>172</v>
      </c>
      <c r="AG45" s="165"/>
      <c r="AH45" s="165"/>
      <c r="AI45" s="165"/>
      <c r="AJ45" s="165"/>
      <c r="AK45" s="165"/>
      <c r="AL45" s="166" t="s">
        <v>216</v>
      </c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14">
        <f>BB46</f>
        <v>143000</v>
      </c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>
        <f>BX46</f>
        <v>26215.4</v>
      </c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5">
        <f>CN46</f>
        <v>116784.6</v>
      </c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O45" s="73"/>
      <c r="DP45" s="73"/>
    </row>
    <row r="46" spans="1:107" s="3" customFormat="1" ht="144" customHeight="1">
      <c r="A46" s="174" t="s">
        <v>145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21" t="s">
        <v>172</v>
      </c>
      <c r="AG46" s="121"/>
      <c r="AH46" s="121"/>
      <c r="AI46" s="121"/>
      <c r="AJ46" s="121"/>
      <c r="AK46" s="121"/>
      <c r="AL46" s="122" t="s">
        <v>217</v>
      </c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10">
        <v>143000</v>
      </c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>
        <f>BX47+BX48+BX49</f>
        <v>26215.4</v>
      </c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3">
        <f>BB46-BX46</f>
        <v>116784.6</v>
      </c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</row>
    <row r="47" spans="1:107" s="66" customFormat="1" ht="179.25" customHeight="1">
      <c r="A47" s="175" t="s">
        <v>218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09" t="s">
        <v>172</v>
      </c>
      <c r="AG47" s="109"/>
      <c r="AH47" s="109"/>
      <c r="AI47" s="109"/>
      <c r="AJ47" s="109"/>
      <c r="AK47" s="109"/>
      <c r="AL47" s="105" t="s">
        <v>219</v>
      </c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3" t="s">
        <v>190</v>
      </c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>
        <v>25790.45</v>
      </c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4">
        <f>-BX47</f>
        <v>-25790.45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</row>
    <row r="48" spans="1:107" s="66" customFormat="1" ht="205.5" customHeight="1">
      <c r="A48" s="175" t="s">
        <v>218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09" t="s">
        <v>172</v>
      </c>
      <c r="AG48" s="109"/>
      <c r="AH48" s="109"/>
      <c r="AI48" s="109"/>
      <c r="AJ48" s="109"/>
      <c r="AK48" s="109"/>
      <c r="AL48" s="105" t="s">
        <v>220</v>
      </c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3" t="s">
        <v>190</v>
      </c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>
        <v>474.65</v>
      </c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4">
        <f>-BX48</f>
        <v>-474.65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</row>
    <row r="49" spans="1:107" s="66" customFormat="1" ht="156" customHeight="1" thickBot="1">
      <c r="A49" s="175" t="s">
        <v>255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09" t="s">
        <v>172</v>
      </c>
      <c r="AG49" s="109"/>
      <c r="AH49" s="109"/>
      <c r="AI49" s="109"/>
      <c r="AJ49" s="109"/>
      <c r="AK49" s="109"/>
      <c r="AL49" s="105" t="s">
        <v>26</v>
      </c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3" t="s">
        <v>190</v>
      </c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>
        <v>-49.7</v>
      </c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4">
        <f>-BX49</f>
        <v>49.7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</row>
    <row r="50" spans="1:107" s="2" customFormat="1" ht="28.5" customHeight="1" thickBot="1">
      <c r="A50" s="169" t="s">
        <v>221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70" t="s">
        <v>172</v>
      </c>
      <c r="AG50" s="170"/>
      <c r="AH50" s="170"/>
      <c r="AI50" s="170"/>
      <c r="AJ50" s="170"/>
      <c r="AK50" s="170"/>
      <c r="AL50" s="167" t="s">
        <v>222</v>
      </c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8">
        <f>BB51+BB56</f>
        <v>3652200</v>
      </c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>
        <f>BX51+BX56</f>
        <v>1552056.6199999999</v>
      </c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72">
        <f>BB50-BX50</f>
        <v>2100143.38</v>
      </c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</row>
    <row r="51" spans="1:107" s="2" customFormat="1" ht="47.25" customHeight="1">
      <c r="A51" s="171" t="s">
        <v>223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81"/>
      <c r="AF51" s="131" t="s">
        <v>172</v>
      </c>
      <c r="AG51" s="131"/>
      <c r="AH51" s="131"/>
      <c r="AI51" s="131"/>
      <c r="AJ51" s="131"/>
      <c r="AK51" s="131"/>
      <c r="AL51" s="132" t="s">
        <v>6</v>
      </c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27">
        <f>SUM(BB52)</f>
        <v>150000</v>
      </c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>
        <f>BX52</f>
        <v>519308.55</v>
      </c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73">
        <f>BB51-BX51</f>
        <v>-369308.55</v>
      </c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</row>
    <row r="52" spans="1:107" s="66" customFormat="1" ht="113.25" customHeight="1">
      <c r="A52" s="106" t="s">
        <v>224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21" t="s">
        <v>172</v>
      </c>
      <c r="AG52" s="121"/>
      <c r="AH52" s="121"/>
      <c r="AI52" s="121"/>
      <c r="AJ52" s="121"/>
      <c r="AK52" s="121"/>
      <c r="AL52" s="122" t="s">
        <v>225</v>
      </c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10">
        <v>150000</v>
      </c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>
        <f>BX53+BX54</f>
        <v>519308.55</v>
      </c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3">
        <f>BB52-BX52</f>
        <v>-369308.55</v>
      </c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</row>
    <row r="53" spans="1:107" s="66" customFormat="1" ht="185.25" customHeight="1" thickBot="1">
      <c r="A53" s="106" t="s">
        <v>226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9" t="s">
        <v>172</v>
      </c>
      <c r="AG53" s="109"/>
      <c r="AH53" s="109"/>
      <c r="AI53" s="109"/>
      <c r="AJ53" s="109"/>
      <c r="AK53" s="109"/>
      <c r="AL53" s="105" t="s">
        <v>227</v>
      </c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3" t="s">
        <v>190</v>
      </c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>
        <v>518669.1</v>
      </c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4">
        <f>-BX53</f>
        <v>-518669.1</v>
      </c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</row>
    <row r="54" spans="1:107" s="66" customFormat="1" ht="122.25" customHeight="1" thickBot="1">
      <c r="A54" s="106" t="s">
        <v>56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9" t="s">
        <v>172</v>
      </c>
      <c r="AG54" s="109"/>
      <c r="AH54" s="109"/>
      <c r="AI54" s="109"/>
      <c r="AJ54" s="109"/>
      <c r="AK54" s="109"/>
      <c r="AL54" s="105" t="s">
        <v>228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3" t="s">
        <v>190</v>
      </c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>
        <v>639.45</v>
      </c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4">
        <f>-BX54</f>
        <v>-639.45</v>
      </c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</row>
    <row r="55" spans="1:107" s="66" customFormat="1" ht="185.25" customHeight="1" thickBot="1">
      <c r="A55" s="106" t="s">
        <v>226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9" t="s">
        <v>172</v>
      </c>
      <c r="AG55" s="109"/>
      <c r="AH55" s="109"/>
      <c r="AI55" s="109"/>
      <c r="AJ55" s="109"/>
      <c r="AK55" s="109"/>
      <c r="AL55" s="105" t="s">
        <v>305</v>
      </c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3" t="s">
        <v>190</v>
      </c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 t="s">
        <v>190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4" t="s">
        <v>190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</row>
    <row r="56" spans="1:107" s="72" customFormat="1" ht="48.75" customHeight="1" thickBot="1">
      <c r="A56" s="164" t="s">
        <v>229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5" t="s">
        <v>172</v>
      </c>
      <c r="AG56" s="165"/>
      <c r="AH56" s="165"/>
      <c r="AI56" s="165"/>
      <c r="AJ56" s="165"/>
      <c r="AK56" s="165"/>
      <c r="AL56" s="166" t="s">
        <v>230</v>
      </c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14">
        <f>SUM(BB57)</f>
        <v>3502200</v>
      </c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>
        <f>BX57</f>
        <v>1032748.07</v>
      </c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5">
        <f>CN57</f>
        <v>2469451.93</v>
      </c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</row>
    <row r="57" spans="1:107" s="66" customFormat="1" ht="116.25" customHeight="1">
      <c r="A57" s="106" t="s">
        <v>231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21" t="s">
        <v>172</v>
      </c>
      <c r="AG57" s="121"/>
      <c r="AH57" s="121"/>
      <c r="AI57" s="121"/>
      <c r="AJ57" s="121"/>
      <c r="AK57" s="121"/>
      <c r="AL57" s="122" t="s">
        <v>232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10">
        <f>BB58</f>
        <v>3502200</v>
      </c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>
        <f>BX58+BX59+BX62+BX61</f>
        <v>1032748.07</v>
      </c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3">
        <f>BB57-BX57</f>
        <v>2469451.93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</row>
    <row r="58" spans="1:107" s="66" customFormat="1" ht="210" customHeight="1" thickBot="1">
      <c r="A58" s="106" t="s">
        <v>233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9" t="s">
        <v>172</v>
      </c>
      <c r="AG58" s="109"/>
      <c r="AH58" s="109"/>
      <c r="AI58" s="109"/>
      <c r="AJ58" s="109"/>
      <c r="AK58" s="109"/>
      <c r="AL58" s="105" t="s">
        <v>234</v>
      </c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3">
        <v>3502200</v>
      </c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>
        <v>1029538.07</v>
      </c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4">
        <f>BB58-BX58</f>
        <v>2472661.93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66" customFormat="1" ht="145.5" customHeight="1" thickBot="1">
      <c r="A59" s="106" t="s">
        <v>235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9" t="s">
        <v>172</v>
      </c>
      <c r="AG59" s="109"/>
      <c r="AH59" s="109"/>
      <c r="AI59" s="109"/>
      <c r="AJ59" s="109"/>
      <c r="AK59" s="109"/>
      <c r="AL59" s="105" t="s">
        <v>236</v>
      </c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3" t="s">
        <v>190</v>
      </c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>
        <v>2530.98</v>
      </c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4">
        <f>-BX59</f>
        <v>-2530.98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71" customFormat="1" ht="180" customHeight="1" thickBot="1">
      <c r="A60" s="163" t="s">
        <v>107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07" t="s">
        <v>172</v>
      </c>
      <c r="AG60" s="107"/>
      <c r="AH60" s="107"/>
      <c r="AI60" s="107"/>
      <c r="AJ60" s="107"/>
      <c r="AK60" s="107"/>
      <c r="AL60" s="105" t="s">
        <v>237</v>
      </c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3" t="s">
        <v>190</v>
      </c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 t="s">
        <v>190</v>
      </c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4" t="s">
        <v>190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 s="71" customFormat="1" ht="204" customHeight="1" thickBot="1">
      <c r="A61" s="106" t="s">
        <v>107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7" t="s">
        <v>172</v>
      </c>
      <c r="AG61" s="107"/>
      <c r="AH61" s="107"/>
      <c r="AI61" s="107"/>
      <c r="AJ61" s="107"/>
      <c r="AK61" s="107"/>
      <c r="AL61" s="105" t="s">
        <v>237</v>
      </c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3" t="s">
        <v>190</v>
      </c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>
        <v>694.93</v>
      </c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4">
        <f>-BX61</f>
        <v>-694.93</v>
      </c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</row>
    <row r="62" spans="1:107" s="71" customFormat="1" ht="168" customHeight="1" thickBot="1">
      <c r="A62" s="106" t="s">
        <v>107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7" t="s">
        <v>172</v>
      </c>
      <c r="AG62" s="107"/>
      <c r="AH62" s="107"/>
      <c r="AI62" s="107"/>
      <c r="AJ62" s="107"/>
      <c r="AK62" s="107"/>
      <c r="AL62" s="105" t="s">
        <v>25</v>
      </c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3" t="s">
        <v>190</v>
      </c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>
        <v>-15.91</v>
      </c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4">
        <f>-BX62</f>
        <v>15.91</v>
      </c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</row>
    <row r="63" spans="1:107" s="70" customFormat="1" ht="43.5" customHeight="1" thickBot="1">
      <c r="A63" s="160" t="s">
        <v>238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1" t="s">
        <v>172</v>
      </c>
      <c r="AG63" s="161"/>
      <c r="AH63" s="161"/>
      <c r="AI63" s="161"/>
      <c r="AJ63" s="161"/>
      <c r="AK63" s="161"/>
      <c r="AL63" s="162" t="s">
        <v>239</v>
      </c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46">
        <f>BB64</f>
        <v>39000</v>
      </c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>
        <f>BX64</f>
        <v>16750</v>
      </c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59">
        <f>SUM(BB63-BX63)</f>
        <v>22250</v>
      </c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</row>
    <row r="64" spans="1:107" s="4" customFormat="1" ht="134.25" customHeight="1" thickBot="1">
      <c r="A64" s="120" t="s">
        <v>240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1" t="s">
        <v>172</v>
      </c>
      <c r="AG64" s="121"/>
      <c r="AH64" s="121"/>
      <c r="AI64" s="121"/>
      <c r="AJ64" s="121"/>
      <c r="AK64" s="121"/>
      <c r="AL64" s="122" t="s">
        <v>241</v>
      </c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10">
        <f>BB65</f>
        <v>39000</v>
      </c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>
        <f>BX65</f>
        <v>16750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3">
        <f>SUM(BB64-BX64)</f>
        <v>22250</v>
      </c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</row>
    <row r="65" spans="1:107" s="3" customFormat="1" ht="185.25" customHeight="1">
      <c r="A65" s="120" t="s">
        <v>242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1" t="s">
        <v>172</v>
      </c>
      <c r="AG65" s="121"/>
      <c r="AH65" s="121"/>
      <c r="AI65" s="121"/>
      <c r="AJ65" s="121"/>
      <c r="AK65" s="121"/>
      <c r="AL65" s="122" t="s">
        <v>243</v>
      </c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10">
        <f>BB66</f>
        <v>39000</v>
      </c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>
        <f>BX66</f>
        <v>16750</v>
      </c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3">
        <f>SUM(BB65-BX65)</f>
        <v>22250</v>
      </c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</row>
    <row r="66" spans="1:107" s="66" customFormat="1" ht="204" customHeight="1">
      <c r="A66" s="108" t="s">
        <v>242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9" t="s">
        <v>172</v>
      </c>
      <c r="AG66" s="109"/>
      <c r="AH66" s="109"/>
      <c r="AI66" s="109"/>
      <c r="AJ66" s="109"/>
      <c r="AK66" s="109"/>
      <c r="AL66" s="105" t="s">
        <v>244</v>
      </c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3">
        <v>39000</v>
      </c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>
        <v>16750</v>
      </c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4">
        <f>BB66-BX66</f>
        <v>22250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</row>
    <row r="67" spans="1:107" s="71" customFormat="1" ht="181.5" customHeight="1" thickBot="1">
      <c r="A67" s="108" t="s">
        <v>242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9" t="s">
        <v>172</v>
      </c>
      <c r="AG67" s="109"/>
      <c r="AH67" s="109"/>
      <c r="AI67" s="109"/>
      <c r="AJ67" s="109"/>
      <c r="AK67" s="109"/>
      <c r="AL67" s="105" t="s">
        <v>245</v>
      </c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3" t="s">
        <v>190</v>
      </c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 t="s">
        <v>190</v>
      </c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4" t="s">
        <v>190</v>
      </c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</row>
    <row r="68" spans="1:107" s="70" customFormat="1" ht="105.75" customHeight="1" thickBot="1">
      <c r="A68" s="232" t="s">
        <v>284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119" t="s">
        <v>172</v>
      </c>
      <c r="AG68" s="119"/>
      <c r="AH68" s="119"/>
      <c r="AI68" s="119"/>
      <c r="AJ68" s="119"/>
      <c r="AK68" s="119"/>
      <c r="AL68" s="233" t="s">
        <v>283</v>
      </c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124">
        <f>BB69</f>
        <v>127000</v>
      </c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>
        <f>BX69+BX72</f>
        <v>116165.6</v>
      </c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234">
        <f>BB68-BX68</f>
        <v>10834.399999999994</v>
      </c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</row>
    <row r="69" spans="1:107" s="71" customFormat="1" ht="236.25" customHeight="1" thickBot="1">
      <c r="A69" s="108" t="s">
        <v>184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9" t="s">
        <v>172</v>
      </c>
      <c r="AG69" s="109"/>
      <c r="AH69" s="109"/>
      <c r="AI69" s="109"/>
      <c r="AJ69" s="109"/>
      <c r="AK69" s="109"/>
      <c r="AL69" s="105" t="s">
        <v>182</v>
      </c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3">
        <f>BB70</f>
        <v>127000</v>
      </c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>
        <f>BX70</f>
        <v>113165.6</v>
      </c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4">
        <f>BB69-BX69</f>
        <v>13834.399999999994</v>
      </c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</row>
    <row r="70" spans="1:107" s="71" customFormat="1" ht="175.5" customHeight="1" thickBot="1">
      <c r="A70" s="108" t="s">
        <v>185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9" t="s">
        <v>172</v>
      </c>
      <c r="AG70" s="109"/>
      <c r="AH70" s="109"/>
      <c r="AI70" s="109"/>
      <c r="AJ70" s="109"/>
      <c r="AK70" s="109"/>
      <c r="AL70" s="105" t="s">
        <v>52</v>
      </c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3">
        <f>BB71</f>
        <v>127000</v>
      </c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>
        <f>BX71</f>
        <v>113165.6</v>
      </c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4">
        <f>BB70-BX70</f>
        <v>13834.399999999994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</row>
    <row r="71" spans="1:107" s="71" customFormat="1" ht="119.25" customHeight="1" thickBot="1">
      <c r="A71" s="108" t="s">
        <v>183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9" t="s">
        <v>172</v>
      </c>
      <c r="AG71" s="109"/>
      <c r="AH71" s="109"/>
      <c r="AI71" s="109"/>
      <c r="AJ71" s="109"/>
      <c r="AK71" s="109"/>
      <c r="AL71" s="105" t="s">
        <v>181</v>
      </c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3">
        <v>127000</v>
      </c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>
        <v>113165.6</v>
      </c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4">
        <f>BB71-BX71</f>
        <v>13834.399999999994</v>
      </c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</row>
    <row r="72" spans="1:107" s="71" customFormat="1" ht="113.25" customHeight="1" thickBot="1">
      <c r="A72" s="108" t="s">
        <v>19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9" t="s">
        <v>172</v>
      </c>
      <c r="AG72" s="109"/>
      <c r="AH72" s="109"/>
      <c r="AI72" s="109"/>
      <c r="AJ72" s="109"/>
      <c r="AK72" s="109"/>
      <c r="AL72" s="105" t="s">
        <v>20</v>
      </c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3" t="s">
        <v>190</v>
      </c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>
        <f>BX73</f>
        <v>3000</v>
      </c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4">
        <f>-BX72</f>
        <v>-3000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</row>
    <row r="73" spans="1:107" s="71" customFormat="1" ht="132.75" customHeight="1" thickBot="1">
      <c r="A73" s="108" t="s">
        <v>21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9" t="s">
        <v>172</v>
      </c>
      <c r="AG73" s="109"/>
      <c r="AH73" s="109"/>
      <c r="AI73" s="109"/>
      <c r="AJ73" s="109"/>
      <c r="AK73" s="109"/>
      <c r="AL73" s="105" t="s">
        <v>23</v>
      </c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3" t="s">
        <v>190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>
        <f>BX74</f>
        <v>3000</v>
      </c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4">
        <f>CN72</f>
        <v>-3000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</row>
    <row r="74" spans="1:107" s="71" customFormat="1" ht="132.75" customHeight="1" thickBot="1">
      <c r="A74" s="108" t="s">
        <v>22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9" t="s">
        <v>172</v>
      </c>
      <c r="AG74" s="109"/>
      <c r="AH74" s="109"/>
      <c r="AI74" s="109"/>
      <c r="AJ74" s="109"/>
      <c r="AK74" s="109"/>
      <c r="AL74" s="105" t="s">
        <v>24</v>
      </c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3" t="s">
        <v>190</v>
      </c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>
        <v>3000</v>
      </c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4">
        <f>CN73</f>
        <v>-3000</v>
      </c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</row>
    <row r="75" spans="1:107" s="70" customFormat="1" ht="55.5" customHeight="1" thickBot="1">
      <c r="A75" s="232" t="s">
        <v>292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119" t="s">
        <v>172</v>
      </c>
      <c r="AG75" s="119"/>
      <c r="AH75" s="119"/>
      <c r="AI75" s="119"/>
      <c r="AJ75" s="119"/>
      <c r="AK75" s="119"/>
      <c r="AL75" s="233" t="s">
        <v>291</v>
      </c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124" t="s">
        <v>190</v>
      </c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>
        <v>377000</v>
      </c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234">
        <f>-BX75</f>
        <v>-377000</v>
      </c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</row>
    <row r="76" spans="1:107" s="71" customFormat="1" ht="109.5" customHeight="1" thickBot="1">
      <c r="A76" s="108" t="s">
        <v>290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 t="s">
        <v>172</v>
      </c>
      <c r="AG76" s="109"/>
      <c r="AH76" s="109"/>
      <c r="AI76" s="109"/>
      <c r="AJ76" s="109"/>
      <c r="AK76" s="109"/>
      <c r="AL76" s="105" t="s">
        <v>289</v>
      </c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3" t="s">
        <v>190</v>
      </c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>
        <v>377000</v>
      </c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4">
        <f>CN77</f>
        <v>-377000</v>
      </c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</row>
    <row r="77" spans="1:107" s="71" customFormat="1" ht="153.75" customHeight="1" thickBot="1">
      <c r="A77" s="108" t="s">
        <v>288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9" t="s">
        <v>172</v>
      </c>
      <c r="AG77" s="109"/>
      <c r="AH77" s="109"/>
      <c r="AI77" s="109"/>
      <c r="AJ77" s="109"/>
      <c r="AK77" s="109"/>
      <c r="AL77" s="105" t="s">
        <v>287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3" t="s">
        <v>190</v>
      </c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>
        <v>377000</v>
      </c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4">
        <f>CN78</f>
        <v>-377000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</row>
    <row r="78" spans="1:107" s="71" customFormat="1" ht="157.5" customHeight="1" thickBot="1">
      <c r="A78" s="108" t="s">
        <v>285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9" t="s">
        <v>172</v>
      </c>
      <c r="AG78" s="109"/>
      <c r="AH78" s="109"/>
      <c r="AI78" s="109"/>
      <c r="AJ78" s="109"/>
      <c r="AK78" s="109"/>
      <c r="AL78" s="105" t="s">
        <v>286</v>
      </c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3" t="s">
        <v>190</v>
      </c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>
        <v>377000</v>
      </c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4">
        <f>-BX78</f>
        <v>-377000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</row>
    <row r="79" spans="1:107" s="69" customFormat="1" ht="55.5" customHeight="1" thickBot="1">
      <c r="A79" s="94" t="s">
        <v>246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3" t="s">
        <v>172</v>
      </c>
      <c r="AG79" s="93"/>
      <c r="AH79" s="93"/>
      <c r="AI79" s="93"/>
      <c r="AJ79" s="93"/>
      <c r="AK79" s="93"/>
      <c r="AL79" s="116" t="s">
        <v>247</v>
      </c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7">
        <f>BB80</f>
        <v>6900</v>
      </c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46" t="s">
        <v>190</v>
      </c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58">
        <f>BB79</f>
        <v>6900</v>
      </c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</row>
    <row r="80" spans="1:107" s="2" customFormat="1" ht="83.25" customHeight="1" thickBot="1">
      <c r="A80" s="120" t="s">
        <v>248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1" t="s">
        <v>172</v>
      </c>
      <c r="AG80" s="121"/>
      <c r="AH80" s="121"/>
      <c r="AI80" s="121"/>
      <c r="AJ80" s="121"/>
      <c r="AK80" s="121"/>
      <c r="AL80" s="122" t="s">
        <v>249</v>
      </c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10">
        <f>BB81</f>
        <v>6900</v>
      </c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 t="s">
        <v>190</v>
      </c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3">
        <f>BB80</f>
        <v>6900</v>
      </c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</row>
    <row r="81" spans="1:107" s="3" customFormat="1" ht="139.5" customHeight="1" thickBot="1">
      <c r="A81" s="120" t="s">
        <v>250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1" t="s">
        <v>172</v>
      </c>
      <c r="AG81" s="121"/>
      <c r="AH81" s="121"/>
      <c r="AI81" s="121"/>
      <c r="AJ81" s="121"/>
      <c r="AK81" s="121"/>
      <c r="AL81" s="122" t="s">
        <v>251</v>
      </c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10">
        <v>6900</v>
      </c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 t="s">
        <v>190</v>
      </c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3">
        <f>BB81</f>
        <v>6900</v>
      </c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</row>
    <row r="82" spans="1:107" s="69" customFormat="1" ht="32.25" customHeight="1" thickBot="1">
      <c r="A82" s="155" t="s">
        <v>252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6" t="s">
        <v>172</v>
      </c>
      <c r="AG82" s="156"/>
      <c r="AH82" s="156"/>
      <c r="AI82" s="156"/>
      <c r="AJ82" s="156"/>
      <c r="AK82" s="156"/>
      <c r="AL82" s="157" t="s">
        <v>253</v>
      </c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3">
        <f>BB83</f>
        <v>40000</v>
      </c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>
        <f>BX83</f>
        <v>22050</v>
      </c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4">
        <f>BB82-BX82</f>
        <v>17950</v>
      </c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</row>
    <row r="83" spans="1:107" s="6" customFormat="1" ht="27.75" customHeight="1" thickBot="1">
      <c r="A83" s="120" t="s">
        <v>256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1" t="s">
        <v>172</v>
      </c>
      <c r="AG83" s="121"/>
      <c r="AH83" s="121"/>
      <c r="AI83" s="121"/>
      <c r="AJ83" s="121"/>
      <c r="AK83" s="121"/>
      <c r="AL83" s="122" t="s">
        <v>257</v>
      </c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10">
        <f>BB84</f>
        <v>40000</v>
      </c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>
        <f>BX84</f>
        <v>22050</v>
      </c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>
        <f>CN82</f>
        <v>17950</v>
      </c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</row>
    <row r="84" spans="1:107" s="74" customFormat="1" ht="83.25" customHeight="1" thickBot="1">
      <c r="A84" s="120" t="s">
        <v>146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50" t="s">
        <v>172</v>
      </c>
      <c r="AG84" s="150"/>
      <c r="AH84" s="150"/>
      <c r="AI84" s="150"/>
      <c r="AJ84" s="150"/>
      <c r="AK84" s="150"/>
      <c r="AL84" s="151" t="s">
        <v>258</v>
      </c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2">
        <v>40000</v>
      </c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12">
        <v>22050</v>
      </c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04">
        <f>CN83</f>
        <v>17950</v>
      </c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</row>
    <row r="85" spans="1:107" s="72" customFormat="1" ht="42.75" customHeight="1" thickBot="1">
      <c r="A85" s="147" t="s">
        <v>259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8" t="s">
        <v>172</v>
      </c>
      <c r="AG85" s="148"/>
      <c r="AH85" s="148"/>
      <c r="AI85" s="148"/>
      <c r="AJ85" s="148"/>
      <c r="AK85" s="148"/>
      <c r="AL85" s="149" t="s">
        <v>264</v>
      </c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11">
        <f>BB86</f>
        <v>3768700</v>
      </c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>
        <f>BX86</f>
        <v>2321000</v>
      </c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4">
        <f>BB85-BX85</f>
        <v>1447700</v>
      </c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</row>
    <row r="86" spans="1:107" s="2" customFormat="1" ht="52.5" customHeight="1" thickBot="1">
      <c r="A86" s="120" t="s">
        <v>265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1" t="s">
        <v>172</v>
      </c>
      <c r="AG86" s="121"/>
      <c r="AH86" s="121"/>
      <c r="AI86" s="121"/>
      <c r="AJ86" s="121"/>
      <c r="AK86" s="121"/>
      <c r="AL86" s="122" t="s">
        <v>266</v>
      </c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10">
        <f>BB87+BB92+BB97</f>
        <v>3768700</v>
      </c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>
        <f>BX87+BX92+BX97</f>
        <v>2321000</v>
      </c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>
        <f>BB86-BX86</f>
        <v>1447700</v>
      </c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</row>
    <row r="87" spans="1:107" s="69" customFormat="1" ht="66.75" customHeight="1" thickBot="1">
      <c r="A87" s="143" t="s">
        <v>267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4" t="s">
        <v>172</v>
      </c>
      <c r="AG87" s="144"/>
      <c r="AH87" s="144"/>
      <c r="AI87" s="144"/>
      <c r="AJ87" s="144"/>
      <c r="AK87" s="144"/>
      <c r="AL87" s="145" t="s">
        <v>268</v>
      </c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6">
        <f>BB88</f>
        <v>2986900</v>
      </c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>
        <f>BX91</f>
        <v>1873000</v>
      </c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>
        <f>BB87-BX87</f>
        <v>1113900</v>
      </c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</row>
    <row r="88" spans="1:107" s="3" customFormat="1" ht="77.25" customHeight="1" thickBot="1">
      <c r="A88" s="120" t="s">
        <v>269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1" t="s">
        <v>172</v>
      </c>
      <c r="AG88" s="121"/>
      <c r="AH88" s="121"/>
      <c r="AI88" s="121"/>
      <c r="AJ88" s="121"/>
      <c r="AK88" s="121"/>
      <c r="AL88" s="138" t="s">
        <v>270</v>
      </c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10">
        <f>BB91</f>
        <v>2986900</v>
      </c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>
        <f>BX91</f>
        <v>1873000</v>
      </c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>
        <f>CN87</f>
        <v>1113900</v>
      </c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</row>
    <row r="89" spans="1:107" s="2" customFormat="1" ht="15" customHeight="1" hidden="1">
      <c r="A89" s="118" t="s">
        <v>271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9" t="s">
        <v>172</v>
      </c>
      <c r="AG89" s="119"/>
      <c r="AH89" s="119"/>
      <c r="AI89" s="119"/>
      <c r="AJ89" s="119"/>
      <c r="AK89" s="119"/>
      <c r="AL89" s="123" t="s">
        <v>272</v>
      </c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4">
        <v>2273200</v>
      </c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 t="s">
        <v>254</v>
      </c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</row>
    <row r="90" spans="1:107" s="2" customFormat="1" ht="2.25" customHeight="1">
      <c r="A90" s="82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6" t="s">
        <v>273</v>
      </c>
      <c r="AG90" s="96"/>
      <c r="AH90" s="96"/>
      <c r="AI90" s="96"/>
      <c r="AJ90" s="96"/>
      <c r="AK90" s="96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</row>
    <row r="91" spans="1:107" s="4" customFormat="1" ht="74.25" customHeight="1">
      <c r="A91" s="139" t="s">
        <v>260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1"/>
      <c r="AF91" s="133" t="s">
        <v>274</v>
      </c>
      <c r="AG91" s="134"/>
      <c r="AH91" s="134"/>
      <c r="AI91" s="134"/>
      <c r="AJ91" s="134"/>
      <c r="AK91" s="135"/>
      <c r="AL91" s="138" t="s">
        <v>272</v>
      </c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10">
        <v>2986900</v>
      </c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>
        <v>1873000</v>
      </c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>
        <f>CN88</f>
        <v>1113900</v>
      </c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</row>
    <row r="92" spans="1:107" s="69" customFormat="1" ht="91.5" customHeight="1" thickBot="1">
      <c r="A92" s="136" t="s">
        <v>275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7" t="s">
        <v>172</v>
      </c>
      <c r="AG92" s="137"/>
      <c r="AH92" s="137"/>
      <c r="AI92" s="137"/>
      <c r="AJ92" s="137"/>
      <c r="AK92" s="137"/>
      <c r="AL92" s="116" t="s">
        <v>276</v>
      </c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7">
        <f>BB93+BB95</f>
        <v>175000</v>
      </c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24">
        <f>BX93+BX95</f>
        <v>148800</v>
      </c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17">
        <f>BB92-BX92</f>
        <v>26200</v>
      </c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</row>
    <row r="93" spans="1:107" s="3" customFormat="1" ht="122.25" customHeight="1" thickBot="1">
      <c r="A93" s="120" t="s">
        <v>277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1" t="s">
        <v>172</v>
      </c>
      <c r="AG93" s="121"/>
      <c r="AH93" s="121"/>
      <c r="AI93" s="121"/>
      <c r="AJ93" s="121"/>
      <c r="AK93" s="121"/>
      <c r="AL93" s="122" t="s">
        <v>278</v>
      </c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10">
        <f>SUM(BB94)</f>
        <v>174800</v>
      </c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3">
        <f>BX94</f>
        <v>148600</v>
      </c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0">
        <f>BB93-BX93</f>
        <v>26200</v>
      </c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</row>
    <row r="94" spans="1:107" s="71" customFormat="1" ht="132" customHeight="1" thickBot="1">
      <c r="A94" s="108" t="s">
        <v>261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9" t="s">
        <v>172</v>
      </c>
      <c r="AG94" s="109"/>
      <c r="AH94" s="109"/>
      <c r="AI94" s="109"/>
      <c r="AJ94" s="109"/>
      <c r="AK94" s="109"/>
      <c r="AL94" s="105" t="s">
        <v>279</v>
      </c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3">
        <v>174800</v>
      </c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>
        <v>148600</v>
      </c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4">
        <f>BB94-BX94</f>
        <v>26200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</row>
    <row r="95" spans="1:107" s="66" customFormat="1" ht="116.25" customHeight="1" thickBot="1">
      <c r="A95" s="130" t="s">
        <v>280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1" t="s">
        <v>172</v>
      </c>
      <c r="AG95" s="131"/>
      <c r="AH95" s="131"/>
      <c r="AI95" s="131"/>
      <c r="AJ95" s="131"/>
      <c r="AK95" s="131"/>
      <c r="AL95" s="132" t="s">
        <v>2</v>
      </c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27">
        <f>BB96</f>
        <v>200</v>
      </c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03">
        <f>BX96</f>
        <v>200</v>
      </c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27" t="s">
        <v>53</v>
      </c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</row>
    <row r="96" spans="1:107" s="71" customFormat="1" ht="97.5" customHeight="1" thickBot="1">
      <c r="A96" s="108" t="s">
        <v>262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9" t="s">
        <v>172</v>
      </c>
      <c r="AG96" s="109"/>
      <c r="AH96" s="109"/>
      <c r="AI96" s="109"/>
      <c r="AJ96" s="109"/>
      <c r="AK96" s="109"/>
      <c r="AL96" s="105" t="s">
        <v>3</v>
      </c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3">
        <v>200</v>
      </c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>
        <v>200</v>
      </c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27" t="s">
        <v>53</v>
      </c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</row>
    <row r="97" spans="1:107" s="69" customFormat="1" ht="55.5" customHeight="1" thickBot="1">
      <c r="A97" s="94" t="s">
        <v>4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3" t="s">
        <v>172</v>
      </c>
      <c r="AG97" s="93"/>
      <c r="AH97" s="93"/>
      <c r="AI97" s="93"/>
      <c r="AJ97" s="93"/>
      <c r="AK97" s="93"/>
      <c r="AL97" s="116" t="s">
        <v>5</v>
      </c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7">
        <f>BB98</f>
        <v>606800</v>
      </c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>
        <f>BX98</f>
        <v>299200</v>
      </c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>
        <f>CN98</f>
        <v>307600</v>
      </c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</row>
    <row r="98" spans="1:107" s="3" customFormat="1" ht="58.5" customHeight="1" thickBot="1">
      <c r="A98" s="120" t="s">
        <v>7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1" t="s">
        <v>172</v>
      </c>
      <c r="AG98" s="121"/>
      <c r="AH98" s="121"/>
      <c r="AI98" s="121"/>
      <c r="AJ98" s="121"/>
      <c r="AK98" s="121"/>
      <c r="AL98" s="122" t="s">
        <v>8</v>
      </c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10">
        <f>BB99</f>
        <v>606800</v>
      </c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>
        <f>BX99</f>
        <v>299200</v>
      </c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27">
        <f>CN99</f>
        <v>307600</v>
      </c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</row>
    <row r="99" spans="1:107" s="66" customFormat="1" ht="59.25" customHeight="1" thickBot="1">
      <c r="A99" s="128" t="s">
        <v>263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9" t="s">
        <v>172</v>
      </c>
      <c r="AG99" s="129"/>
      <c r="AH99" s="129"/>
      <c r="AI99" s="129"/>
      <c r="AJ99" s="129"/>
      <c r="AK99" s="129"/>
      <c r="AL99" s="105" t="s">
        <v>9</v>
      </c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3">
        <v>606800</v>
      </c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>
        <v>299200</v>
      </c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27">
        <f>BB99-BX99</f>
        <v>307600</v>
      </c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</row>
    <row r="100" spans="1:107" ht="2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  <c r="AE100" s="76"/>
      <c r="AF100" s="77"/>
      <c r="AG100" s="77"/>
      <c r="AH100" s="77"/>
      <c r="AI100" s="77"/>
      <c r="AJ100" s="77"/>
      <c r="AK100" s="77"/>
      <c r="AL100" s="77"/>
      <c r="AM100" s="77"/>
      <c r="AN100" s="77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</row>
    <row r="101" spans="1:107" ht="11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</row>
    <row r="102" spans="1:107" ht="11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</row>
    <row r="103" spans="1:107" ht="11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</row>
  </sheetData>
  <sheetProtection selectLockedCells="1" selectUnlockedCells="1"/>
  <mergeCells count="529">
    <mergeCell ref="BX43:CM43"/>
    <mergeCell ref="CN43:DC43"/>
    <mergeCell ref="A25:AE25"/>
    <mergeCell ref="AF25:AK25"/>
    <mergeCell ref="AL25:BA25"/>
    <mergeCell ref="BB25:BW25"/>
    <mergeCell ref="BX25:CM25"/>
    <mergeCell ref="CN25:DC25"/>
    <mergeCell ref="A43:AE43"/>
    <mergeCell ref="AF43:AK43"/>
    <mergeCell ref="AL43:BA43"/>
    <mergeCell ref="BB43:BW43"/>
    <mergeCell ref="BX55:CM55"/>
    <mergeCell ref="CN55:DC55"/>
    <mergeCell ref="CN46:DC46"/>
    <mergeCell ref="BX49:CM49"/>
    <mergeCell ref="CN49:DC49"/>
    <mergeCell ref="AL49:BA49"/>
    <mergeCell ref="BB49:BW49"/>
    <mergeCell ref="BX54:CM54"/>
    <mergeCell ref="A31:AE31"/>
    <mergeCell ref="AF31:AK31"/>
    <mergeCell ref="AL31:BA31"/>
    <mergeCell ref="BB31:BW31"/>
    <mergeCell ref="BX31:CM31"/>
    <mergeCell ref="CN31:DC31"/>
    <mergeCell ref="A55:AE55"/>
    <mergeCell ref="AF55:AK55"/>
    <mergeCell ref="AL55:BA55"/>
    <mergeCell ref="BB55:BW55"/>
    <mergeCell ref="A42:AE42"/>
    <mergeCell ref="AL48:BA48"/>
    <mergeCell ref="BB48:BW48"/>
    <mergeCell ref="AL36:BA36"/>
    <mergeCell ref="BX26:CM26"/>
    <mergeCell ref="CN26:DC26"/>
    <mergeCell ref="BX42:CM42"/>
    <mergeCell ref="CN42:DC42"/>
    <mergeCell ref="BX27:CM27"/>
    <mergeCell ref="CN27:DC27"/>
    <mergeCell ref="BX29:CM29"/>
    <mergeCell ref="CN29:DC29"/>
    <mergeCell ref="BX28:CM28"/>
    <mergeCell ref="CN28:DC28"/>
    <mergeCell ref="AL30:BA30"/>
    <mergeCell ref="BB30:BW30"/>
    <mergeCell ref="AF42:AK42"/>
    <mergeCell ref="AL42:BA42"/>
    <mergeCell ref="BB42:BW42"/>
    <mergeCell ref="AF30:AK30"/>
    <mergeCell ref="AL33:BA33"/>
    <mergeCell ref="BB33:BW33"/>
    <mergeCell ref="AL32:BA32"/>
    <mergeCell ref="BB32:BW32"/>
    <mergeCell ref="A26:AE26"/>
    <mergeCell ref="AF26:AK26"/>
    <mergeCell ref="AL26:BA26"/>
    <mergeCell ref="BB26:BW26"/>
    <mergeCell ref="A27:AE27"/>
    <mergeCell ref="AF27:AK27"/>
    <mergeCell ref="AL27:BA27"/>
    <mergeCell ref="BB27:BW27"/>
    <mergeCell ref="BX75:CM75"/>
    <mergeCell ref="CN75:DC75"/>
    <mergeCell ref="A76:AE76"/>
    <mergeCell ref="AF76:AK76"/>
    <mergeCell ref="AL76:BA76"/>
    <mergeCell ref="A75:AE75"/>
    <mergeCell ref="AF75:AK75"/>
    <mergeCell ref="AL75:BA75"/>
    <mergeCell ref="BB75:BW75"/>
    <mergeCell ref="BB76:BW76"/>
    <mergeCell ref="CN78:DC78"/>
    <mergeCell ref="BX77:CM77"/>
    <mergeCell ref="CN77:DC77"/>
    <mergeCell ref="CN76:DC76"/>
    <mergeCell ref="A77:AE77"/>
    <mergeCell ref="AF77:AK77"/>
    <mergeCell ref="AL77:BA77"/>
    <mergeCell ref="BB77:BW77"/>
    <mergeCell ref="A78:AE78"/>
    <mergeCell ref="AF78:AK78"/>
    <mergeCell ref="AL78:BA78"/>
    <mergeCell ref="BB78:BW78"/>
    <mergeCell ref="CN73:DC73"/>
    <mergeCell ref="CN74:DC74"/>
    <mergeCell ref="BX69:CM69"/>
    <mergeCell ref="CN69:DC69"/>
    <mergeCell ref="BX70:CM70"/>
    <mergeCell ref="CN70:DC70"/>
    <mergeCell ref="BX71:CM71"/>
    <mergeCell ref="CN71:DC71"/>
    <mergeCell ref="CN5:DC5"/>
    <mergeCell ref="CD7:CM7"/>
    <mergeCell ref="CN7:DC7"/>
    <mergeCell ref="A68:AE68"/>
    <mergeCell ref="AF68:AK68"/>
    <mergeCell ref="AL68:BA68"/>
    <mergeCell ref="BB68:BW68"/>
    <mergeCell ref="BX68:CM68"/>
    <mergeCell ref="CN68:DC68"/>
    <mergeCell ref="A30:AE30"/>
    <mergeCell ref="S8:BW8"/>
    <mergeCell ref="CD8:CM8"/>
    <mergeCell ref="CN8:DC8"/>
    <mergeCell ref="BH1:DC1"/>
    <mergeCell ref="AJ6:AZ6"/>
    <mergeCell ref="BA6:BE6"/>
    <mergeCell ref="BF6:BG6"/>
    <mergeCell ref="CN6:DC6"/>
    <mergeCell ref="A3:CM3"/>
    <mergeCell ref="CN4:DC4"/>
    <mergeCell ref="A9:BW9"/>
    <mergeCell ref="CE9:CM9"/>
    <mergeCell ref="CN9:DC9"/>
    <mergeCell ref="CN10:DC10"/>
    <mergeCell ref="CN11:DC11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A29:AE29"/>
    <mergeCell ref="AF29:AK29"/>
    <mergeCell ref="AL29:BA29"/>
    <mergeCell ref="BB29:BW29"/>
    <mergeCell ref="BB36:BW36"/>
    <mergeCell ref="BX30:CM30"/>
    <mergeCell ref="CN30:DC30"/>
    <mergeCell ref="BX48:CM48"/>
    <mergeCell ref="CN48:DC48"/>
    <mergeCell ref="BX32:CM32"/>
    <mergeCell ref="CN32:DC32"/>
    <mergeCell ref="BX39:CM39"/>
    <mergeCell ref="CN39:DC39"/>
    <mergeCell ref="BX46:CM46"/>
    <mergeCell ref="A48:AE48"/>
    <mergeCell ref="AF48:AK48"/>
    <mergeCell ref="A49:AE49"/>
    <mergeCell ref="AF49:AK49"/>
    <mergeCell ref="A54:AE54"/>
    <mergeCell ref="AF54:AK54"/>
    <mergeCell ref="AL54:BA54"/>
    <mergeCell ref="BB54:BW54"/>
    <mergeCell ref="CN54:DC54"/>
    <mergeCell ref="BX33:CM33"/>
    <mergeCell ref="CN33:DC33"/>
    <mergeCell ref="BX34:CM34"/>
    <mergeCell ref="CN34:DC34"/>
    <mergeCell ref="BX35:CM35"/>
    <mergeCell ref="CN35:DC35"/>
    <mergeCell ref="BX36:CM36"/>
    <mergeCell ref="CN36:DC36"/>
    <mergeCell ref="BX44:CM44"/>
    <mergeCell ref="A32:AE32"/>
    <mergeCell ref="AF32:AK32"/>
    <mergeCell ref="A33:AE33"/>
    <mergeCell ref="AF33:AK33"/>
    <mergeCell ref="A34:AE34"/>
    <mergeCell ref="AF34:AK34"/>
    <mergeCell ref="AL34:BA34"/>
    <mergeCell ref="BB34:BW34"/>
    <mergeCell ref="A35:AE35"/>
    <mergeCell ref="AF35:AK35"/>
    <mergeCell ref="AL35:BA35"/>
    <mergeCell ref="BB35:BW35"/>
    <mergeCell ref="A36:AE36"/>
    <mergeCell ref="AF36:AK36"/>
    <mergeCell ref="A37:AE37"/>
    <mergeCell ref="AF37:AK37"/>
    <mergeCell ref="AL38:BA38"/>
    <mergeCell ref="BB38:BW38"/>
    <mergeCell ref="BX37:CM37"/>
    <mergeCell ref="CN37:DC37"/>
    <mergeCell ref="AL37:BA37"/>
    <mergeCell ref="BB37:BW37"/>
    <mergeCell ref="BX38:CM38"/>
    <mergeCell ref="CN38:DC38"/>
    <mergeCell ref="A39:AE39"/>
    <mergeCell ref="AF39:AK39"/>
    <mergeCell ref="AL39:BA39"/>
    <mergeCell ref="BB39:BW39"/>
    <mergeCell ref="A38:AE38"/>
    <mergeCell ref="AF38:AK38"/>
    <mergeCell ref="BX41:CM41"/>
    <mergeCell ref="CN41:DC41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A44:AE44"/>
    <mergeCell ref="AF44:AK44"/>
    <mergeCell ref="AL44:BA44"/>
    <mergeCell ref="BB44:BW44"/>
    <mergeCell ref="A45:AE45"/>
    <mergeCell ref="AF45:AK45"/>
    <mergeCell ref="AL45:BA45"/>
    <mergeCell ref="BB45:BW45"/>
    <mergeCell ref="CN44:DC44"/>
    <mergeCell ref="BX45:CM45"/>
    <mergeCell ref="CN45:DC45"/>
    <mergeCell ref="BX47:CM47"/>
    <mergeCell ref="CN47:DC47"/>
    <mergeCell ref="A46:AE46"/>
    <mergeCell ref="AF46:AK46"/>
    <mergeCell ref="A47:AE47"/>
    <mergeCell ref="AF47:AK47"/>
    <mergeCell ref="AL47:BA47"/>
    <mergeCell ref="BB47:BW47"/>
    <mergeCell ref="AL46:BA46"/>
    <mergeCell ref="BB46:BW46"/>
    <mergeCell ref="BX50:CM50"/>
    <mergeCell ref="CN50:DC50"/>
    <mergeCell ref="BX51:CM51"/>
    <mergeCell ref="CN51:DC51"/>
    <mergeCell ref="A50:AE50"/>
    <mergeCell ref="AF50:AK50"/>
    <mergeCell ref="A51:AD51"/>
    <mergeCell ref="AF51:AK51"/>
    <mergeCell ref="AL51:BA51"/>
    <mergeCell ref="BB51:BW51"/>
    <mergeCell ref="AL50:BA50"/>
    <mergeCell ref="BB50:BW50"/>
    <mergeCell ref="A52:AE52"/>
    <mergeCell ref="AF52:AK52"/>
    <mergeCell ref="AL52:BA52"/>
    <mergeCell ref="BB52:BW52"/>
    <mergeCell ref="A53:AE53"/>
    <mergeCell ref="AF53:AK53"/>
    <mergeCell ref="AL53:BA53"/>
    <mergeCell ref="BB53:BW53"/>
    <mergeCell ref="A56:AE56"/>
    <mergeCell ref="AF56:AK56"/>
    <mergeCell ref="AL56:BA56"/>
    <mergeCell ref="BB56:BW56"/>
    <mergeCell ref="BX58:CM58"/>
    <mergeCell ref="CN58:DC58"/>
    <mergeCell ref="A57:AE57"/>
    <mergeCell ref="AF57:AK57"/>
    <mergeCell ref="AL57:BA57"/>
    <mergeCell ref="BB57:BW57"/>
    <mergeCell ref="A58:AE58"/>
    <mergeCell ref="AF58:AK58"/>
    <mergeCell ref="AL58:BA58"/>
    <mergeCell ref="BB58:BW58"/>
    <mergeCell ref="A59:AE59"/>
    <mergeCell ref="AF59:AK59"/>
    <mergeCell ref="A60:AE60"/>
    <mergeCell ref="AF60:AK60"/>
    <mergeCell ref="A63:AE63"/>
    <mergeCell ref="AF63:AK63"/>
    <mergeCell ref="AL63:BA63"/>
    <mergeCell ref="BB63:BW63"/>
    <mergeCell ref="BX63:CM63"/>
    <mergeCell ref="CN63:DC63"/>
    <mergeCell ref="BX64:CM64"/>
    <mergeCell ref="CN64:DC64"/>
    <mergeCell ref="BX65:CM65"/>
    <mergeCell ref="CN65:DC65"/>
    <mergeCell ref="A64:AE64"/>
    <mergeCell ref="AF64:AK64"/>
    <mergeCell ref="A65:AE65"/>
    <mergeCell ref="AF65:AK65"/>
    <mergeCell ref="AL65:BA65"/>
    <mergeCell ref="BB65:BW65"/>
    <mergeCell ref="AL64:BA64"/>
    <mergeCell ref="BB64:BW64"/>
    <mergeCell ref="A66:AE66"/>
    <mergeCell ref="AF66:AK66"/>
    <mergeCell ref="AL66:BA66"/>
    <mergeCell ref="BB66:BW66"/>
    <mergeCell ref="CN79:DC79"/>
    <mergeCell ref="A67:AE67"/>
    <mergeCell ref="AF67:AK67"/>
    <mergeCell ref="AL67:BA67"/>
    <mergeCell ref="BB67:BW67"/>
    <mergeCell ref="A72:AE72"/>
    <mergeCell ref="AF72:AK72"/>
    <mergeCell ref="AL72:BA72"/>
    <mergeCell ref="BB72:BW72"/>
    <mergeCell ref="CN72:DC72"/>
    <mergeCell ref="BX66:CM66"/>
    <mergeCell ref="CN66:DC66"/>
    <mergeCell ref="BX67:CM67"/>
    <mergeCell ref="CN67:DC67"/>
    <mergeCell ref="CN80:DC80"/>
    <mergeCell ref="A79:AE79"/>
    <mergeCell ref="AF79:AK79"/>
    <mergeCell ref="A80:AE80"/>
    <mergeCell ref="AF80:AK80"/>
    <mergeCell ref="AL80:BA80"/>
    <mergeCell ref="BB80:BW80"/>
    <mergeCell ref="AL79:BA79"/>
    <mergeCell ref="BB79:BW79"/>
    <mergeCell ref="BX79:CM79"/>
    <mergeCell ref="A81:AE81"/>
    <mergeCell ref="AF81:AK81"/>
    <mergeCell ref="AL81:BA81"/>
    <mergeCell ref="BB81:BW81"/>
    <mergeCell ref="A82:AE82"/>
    <mergeCell ref="AF82:AK82"/>
    <mergeCell ref="AL82:BA82"/>
    <mergeCell ref="BB82:BW82"/>
    <mergeCell ref="CN81:DC81"/>
    <mergeCell ref="BX82:CM82"/>
    <mergeCell ref="CN82:DC82"/>
    <mergeCell ref="BX81:CM81"/>
    <mergeCell ref="CN83:DC83"/>
    <mergeCell ref="CN84:DC84"/>
    <mergeCell ref="A83:AE83"/>
    <mergeCell ref="AF83:AK83"/>
    <mergeCell ref="A84:AE84"/>
    <mergeCell ref="AF84:AK84"/>
    <mergeCell ref="AL84:BA84"/>
    <mergeCell ref="BB84:BW84"/>
    <mergeCell ref="AL83:BA83"/>
    <mergeCell ref="BB83:BW83"/>
    <mergeCell ref="A85:AE85"/>
    <mergeCell ref="AF85:AK85"/>
    <mergeCell ref="AL85:BA85"/>
    <mergeCell ref="BB85:BW85"/>
    <mergeCell ref="A86:AE86"/>
    <mergeCell ref="AF86:AK86"/>
    <mergeCell ref="AL86:BA86"/>
    <mergeCell ref="BB86:BW86"/>
    <mergeCell ref="CN85:DC85"/>
    <mergeCell ref="BX86:CM86"/>
    <mergeCell ref="CN86:DC86"/>
    <mergeCell ref="CN87:DC87"/>
    <mergeCell ref="CN88:DC88"/>
    <mergeCell ref="A87:AE87"/>
    <mergeCell ref="AF87:AK87"/>
    <mergeCell ref="A88:AE88"/>
    <mergeCell ref="AF88:AK88"/>
    <mergeCell ref="AL88:BA88"/>
    <mergeCell ref="BB88:BW88"/>
    <mergeCell ref="AL87:BA87"/>
    <mergeCell ref="BB87:BW87"/>
    <mergeCell ref="BX87:CM87"/>
    <mergeCell ref="CN89:DC89"/>
    <mergeCell ref="BX90:CM90"/>
    <mergeCell ref="CN90:DC90"/>
    <mergeCell ref="BX91:CM91"/>
    <mergeCell ref="CN91:DC91"/>
    <mergeCell ref="BX89:CM89"/>
    <mergeCell ref="BX92:CM92"/>
    <mergeCell ref="CN92:DC92"/>
    <mergeCell ref="AF91:AK91"/>
    <mergeCell ref="A92:AE92"/>
    <mergeCell ref="AF92:AK92"/>
    <mergeCell ref="AL92:BA92"/>
    <mergeCell ref="BB92:BW92"/>
    <mergeCell ref="AL91:BA91"/>
    <mergeCell ref="BB91:BW91"/>
    <mergeCell ref="A91:AE91"/>
    <mergeCell ref="BX95:CM95"/>
    <mergeCell ref="CN95:DC95"/>
    <mergeCell ref="A94:AE94"/>
    <mergeCell ref="AF94:AK94"/>
    <mergeCell ref="AL94:BA94"/>
    <mergeCell ref="BB94:BW94"/>
    <mergeCell ref="BX93:CM93"/>
    <mergeCell ref="CN93:DC93"/>
    <mergeCell ref="BX94:CM94"/>
    <mergeCell ref="CN94:DC94"/>
    <mergeCell ref="BX96:CM96"/>
    <mergeCell ref="CN96:DC96"/>
    <mergeCell ref="A95:AE95"/>
    <mergeCell ref="AF95:AK95"/>
    <mergeCell ref="A96:AE96"/>
    <mergeCell ref="AF96:AK96"/>
    <mergeCell ref="AL96:BA96"/>
    <mergeCell ref="BB96:BW96"/>
    <mergeCell ref="AL95:BA95"/>
    <mergeCell ref="BB95:BW95"/>
    <mergeCell ref="BX99:CM99"/>
    <mergeCell ref="CN99:DC99"/>
    <mergeCell ref="A98:AE98"/>
    <mergeCell ref="AF98:AK98"/>
    <mergeCell ref="AL98:BA98"/>
    <mergeCell ref="BB98:BW98"/>
    <mergeCell ref="A99:AE99"/>
    <mergeCell ref="AF99:AK99"/>
    <mergeCell ref="AL99:BA99"/>
    <mergeCell ref="BB99:BW99"/>
    <mergeCell ref="BX97:CM97"/>
    <mergeCell ref="CN97:DC97"/>
    <mergeCell ref="BX98:CM98"/>
    <mergeCell ref="CN98:DC98"/>
    <mergeCell ref="AL93:BA93"/>
    <mergeCell ref="BB93:BW93"/>
    <mergeCell ref="AL89:BA89"/>
    <mergeCell ref="BB89:BW89"/>
    <mergeCell ref="AL90:BA90"/>
    <mergeCell ref="BB90:BW90"/>
    <mergeCell ref="AL97:BA97"/>
    <mergeCell ref="BB97:BW97"/>
    <mergeCell ref="A89:AE89"/>
    <mergeCell ref="AF89:AK89"/>
    <mergeCell ref="B90:AE90"/>
    <mergeCell ref="AF90:AK90"/>
    <mergeCell ref="A97:AE97"/>
    <mergeCell ref="AF97:AK97"/>
    <mergeCell ref="A93:AE93"/>
    <mergeCell ref="AF93:AK93"/>
    <mergeCell ref="BX56:CM56"/>
    <mergeCell ref="CN56:DC56"/>
    <mergeCell ref="BX57:CM57"/>
    <mergeCell ref="CN57:DC57"/>
    <mergeCell ref="BX52:CM52"/>
    <mergeCell ref="CN52:DC52"/>
    <mergeCell ref="BX53:CM53"/>
    <mergeCell ref="CN53:DC53"/>
    <mergeCell ref="BX88:CM88"/>
    <mergeCell ref="BX85:CM85"/>
    <mergeCell ref="BX84:CM84"/>
    <mergeCell ref="BX72:CM72"/>
    <mergeCell ref="BX74:CM74"/>
    <mergeCell ref="BX83:CM83"/>
    <mergeCell ref="BX80:CM80"/>
    <mergeCell ref="BX73:CM73"/>
    <mergeCell ref="BX78:CM78"/>
    <mergeCell ref="BX76:CM76"/>
    <mergeCell ref="A74:AE74"/>
    <mergeCell ref="AF74:AK74"/>
    <mergeCell ref="AL74:BA74"/>
    <mergeCell ref="BB74:BW74"/>
    <mergeCell ref="A73:AE73"/>
    <mergeCell ref="AF73:AK73"/>
    <mergeCell ref="AL73:BA73"/>
    <mergeCell ref="BB73:BW73"/>
    <mergeCell ref="A69:AE69"/>
    <mergeCell ref="AF69:AK69"/>
    <mergeCell ref="AL69:BA69"/>
    <mergeCell ref="BB69:BW69"/>
    <mergeCell ref="A70:AE70"/>
    <mergeCell ref="AF70:AK70"/>
    <mergeCell ref="AL70:BA70"/>
    <mergeCell ref="BB70:BW70"/>
    <mergeCell ref="A71:AE71"/>
    <mergeCell ref="AF71:AK71"/>
    <mergeCell ref="AL71:BA71"/>
    <mergeCell ref="BB71:BW71"/>
    <mergeCell ref="BX62:CM62"/>
    <mergeCell ref="CN62:DC62"/>
    <mergeCell ref="A62:AE62"/>
    <mergeCell ref="AF62:AK62"/>
    <mergeCell ref="AL62:BA62"/>
    <mergeCell ref="BB62:BW62"/>
    <mergeCell ref="A61:AE61"/>
    <mergeCell ref="AF61:AK61"/>
    <mergeCell ref="AL61:BA61"/>
    <mergeCell ref="BB61:BW61"/>
    <mergeCell ref="AL59:BA59"/>
    <mergeCell ref="BB59:BW59"/>
    <mergeCell ref="BX60:CM60"/>
    <mergeCell ref="CN60:DC60"/>
    <mergeCell ref="BX59:CM59"/>
    <mergeCell ref="CN59:DC59"/>
    <mergeCell ref="BX61:CM61"/>
    <mergeCell ref="CN61:DC61"/>
    <mergeCell ref="AL60:BA60"/>
    <mergeCell ref="BB60:BW60"/>
    <mergeCell ref="BX24:CM24"/>
    <mergeCell ref="CN24:DC24"/>
    <mergeCell ref="A28:AE28"/>
    <mergeCell ref="AF28:AK28"/>
    <mergeCell ref="A24:AE24"/>
    <mergeCell ref="AF24:AK24"/>
    <mergeCell ref="AL24:BA24"/>
    <mergeCell ref="BB24:BW24"/>
    <mergeCell ref="AL28:BA28"/>
    <mergeCell ref="BB28:BW28"/>
  </mergeCells>
  <printOptions/>
  <pageMargins left="0.27569444444444446" right="0.11805555555555555" top="0.5902777777777778" bottom="0.19652777777777777" header="0.19652777777777777" footer="0.5118055555555555"/>
  <pageSetup horizontalDpi="300" verticalDpi="300" orientation="portrait" paperSize="9" scale="2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3" max="106" man="1"/>
    <brk id="6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9"/>
  <sheetViews>
    <sheetView view="pageBreakPreview" zoomScale="75" zoomScaleNormal="75" zoomScaleSheetLayoutView="75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H52" sqref="CH52:CQ52"/>
    </sheetView>
  </sheetViews>
  <sheetFormatPr defaultColWidth="9.0039062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95" t="s">
        <v>10</v>
      </c>
      <c r="CI2" s="295"/>
      <c r="CJ2" s="295"/>
      <c r="CK2" s="295"/>
      <c r="CL2" s="295"/>
      <c r="CM2" s="295"/>
      <c r="CN2" s="295"/>
      <c r="CO2" s="295"/>
      <c r="CP2" s="295"/>
      <c r="CQ2" s="295"/>
    </row>
    <row r="3" spans="1:107" ht="18.75">
      <c r="A3" s="296" t="s">
        <v>11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97" t="s">
        <v>12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8" t="s">
        <v>166</v>
      </c>
      <c r="AF5" s="298"/>
      <c r="AG5" s="298"/>
      <c r="AH5" s="298"/>
      <c r="AI5" s="298"/>
      <c r="AJ5" s="298"/>
      <c r="AK5" s="298" t="s">
        <v>13</v>
      </c>
      <c r="AL5" s="298"/>
      <c r="AM5" s="298"/>
      <c r="AN5" s="298"/>
      <c r="AO5" s="298"/>
      <c r="AP5" s="298"/>
      <c r="AQ5" s="298"/>
      <c r="AR5" s="298"/>
      <c r="AS5" s="298"/>
      <c r="AT5" s="298" t="s">
        <v>14</v>
      </c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 t="s">
        <v>15</v>
      </c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 t="s">
        <v>169</v>
      </c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1" t="s">
        <v>16</v>
      </c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</row>
    <row r="6" spans="1:107" ht="52.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</row>
    <row r="7" spans="1:107" ht="13.5" customHeight="1">
      <c r="A7" s="292">
        <v>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3">
        <v>2</v>
      </c>
      <c r="AF7" s="293"/>
      <c r="AG7" s="293"/>
      <c r="AH7" s="293"/>
      <c r="AI7" s="293"/>
      <c r="AJ7" s="293"/>
      <c r="AK7" s="293">
        <v>3</v>
      </c>
      <c r="AL7" s="293"/>
      <c r="AM7" s="293"/>
      <c r="AN7" s="293"/>
      <c r="AO7" s="293"/>
      <c r="AP7" s="293"/>
      <c r="AQ7" s="293"/>
      <c r="AR7" s="293"/>
      <c r="AS7" s="293"/>
      <c r="AT7" s="293">
        <v>4</v>
      </c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>
        <v>5</v>
      </c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>
        <v>5</v>
      </c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4">
        <v>6</v>
      </c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</row>
    <row r="8" spans="1:107" s="12" customFormat="1" ht="18" customHeight="1">
      <c r="A8" s="11"/>
      <c r="B8" s="288" t="s">
        <v>17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9" t="s">
        <v>18</v>
      </c>
      <c r="AF8" s="289"/>
      <c r="AG8" s="289"/>
      <c r="AH8" s="289"/>
      <c r="AI8" s="289"/>
      <c r="AJ8" s="289"/>
      <c r="AK8" s="290" t="s">
        <v>173</v>
      </c>
      <c r="AL8" s="290"/>
      <c r="AM8" s="290"/>
      <c r="AN8" s="290"/>
      <c r="AO8" s="290"/>
      <c r="AP8" s="290"/>
      <c r="AQ8" s="290"/>
      <c r="AR8" s="290"/>
      <c r="AS8" s="290"/>
      <c r="AT8" s="283">
        <f>SUM(AT10:BJ53)</f>
        <v>12581335.39</v>
      </c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 t="e">
        <f>SUM(#REF!+#REF!+#REF!+#REF!+#REF!+#REF!+#REF!+#REF!)</f>
        <v>#REF!</v>
      </c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>
        <f>SUM(BW10:CG53)</f>
        <v>7241085.580000001</v>
      </c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4">
        <f>AT8-BW8</f>
        <v>5340249.81</v>
      </c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</row>
    <row r="9" spans="1:107" ht="14.25" customHeight="1">
      <c r="A9" s="13"/>
      <c r="B9" s="285" t="s">
        <v>174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6"/>
      <c r="AF9" s="286"/>
      <c r="AG9" s="286"/>
      <c r="AH9" s="286"/>
      <c r="AI9" s="286"/>
      <c r="AJ9" s="286"/>
      <c r="AK9" s="287"/>
      <c r="AL9" s="287"/>
      <c r="AM9" s="287"/>
      <c r="AN9" s="287"/>
      <c r="AO9" s="287"/>
      <c r="AP9" s="287"/>
      <c r="AQ9" s="287"/>
      <c r="AR9" s="287"/>
      <c r="AS9" s="287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</row>
    <row r="10" spans="1:107" ht="147" customHeight="1">
      <c r="A10" s="15"/>
      <c r="B10" s="282" t="s">
        <v>58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55" t="s">
        <v>18</v>
      </c>
      <c r="AF10" s="255"/>
      <c r="AG10" s="255"/>
      <c r="AH10" s="255"/>
      <c r="AI10" s="255"/>
      <c r="AJ10" s="255"/>
      <c r="AK10" s="239" t="s">
        <v>57</v>
      </c>
      <c r="AL10" s="239"/>
      <c r="AM10" s="239"/>
      <c r="AN10" s="239"/>
      <c r="AO10" s="239"/>
      <c r="AP10" s="239"/>
      <c r="AQ10" s="239"/>
      <c r="AR10" s="239"/>
      <c r="AS10" s="239"/>
      <c r="AT10" s="240">
        <v>607000</v>
      </c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>
        <v>82400</v>
      </c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>
        <v>407343.66</v>
      </c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>
        <f>AT10-BW10</f>
        <v>199656.34000000003</v>
      </c>
      <c r="CI10" s="240"/>
      <c r="CJ10" s="240"/>
      <c r="CK10" s="240"/>
      <c r="CL10" s="240"/>
      <c r="CM10" s="240"/>
      <c r="CN10" s="240"/>
      <c r="CO10" s="240"/>
      <c r="CP10" s="240"/>
      <c r="CQ10" s="240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</row>
    <row r="11" spans="1:107" ht="148.5" customHeight="1">
      <c r="A11" s="15"/>
      <c r="B11" s="282" t="s">
        <v>59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55" t="s">
        <v>18</v>
      </c>
      <c r="AF11" s="255"/>
      <c r="AG11" s="255"/>
      <c r="AH11" s="255"/>
      <c r="AI11" s="255"/>
      <c r="AJ11" s="255"/>
      <c r="AK11" s="239" t="s">
        <v>60</v>
      </c>
      <c r="AL11" s="239"/>
      <c r="AM11" s="239"/>
      <c r="AN11" s="239"/>
      <c r="AO11" s="239"/>
      <c r="AP11" s="239"/>
      <c r="AQ11" s="239"/>
      <c r="AR11" s="239"/>
      <c r="AS11" s="239"/>
      <c r="AT11" s="240">
        <v>50000</v>
      </c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>
        <v>28000</v>
      </c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>
        <v>32178.7</v>
      </c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>
        <f>AT11-BW11</f>
        <v>17821.3</v>
      </c>
      <c r="CI11" s="240"/>
      <c r="CJ11" s="240"/>
      <c r="CK11" s="240"/>
      <c r="CL11" s="240"/>
      <c r="CM11" s="240"/>
      <c r="CN11" s="240"/>
      <c r="CO11" s="240"/>
      <c r="CP11" s="240"/>
      <c r="CQ11" s="240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</row>
    <row r="12" spans="1:107" ht="168.75" customHeight="1">
      <c r="A12" s="15"/>
      <c r="B12" s="282" t="s">
        <v>61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55" t="s">
        <v>18</v>
      </c>
      <c r="AF12" s="255"/>
      <c r="AG12" s="255"/>
      <c r="AH12" s="255"/>
      <c r="AI12" s="255"/>
      <c r="AJ12" s="255"/>
      <c r="AK12" s="239" t="s">
        <v>62</v>
      </c>
      <c r="AL12" s="239"/>
      <c r="AM12" s="239"/>
      <c r="AN12" s="239"/>
      <c r="AO12" s="239"/>
      <c r="AP12" s="239"/>
      <c r="AQ12" s="239"/>
      <c r="AR12" s="239"/>
      <c r="AS12" s="239"/>
      <c r="AT12" s="240">
        <v>198000</v>
      </c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>
        <v>28000</v>
      </c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>
        <v>117197.1</v>
      </c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>
        <f>AT12-BW12</f>
        <v>80802.9</v>
      </c>
      <c r="CI12" s="240"/>
      <c r="CJ12" s="240"/>
      <c r="CK12" s="240"/>
      <c r="CL12" s="240"/>
      <c r="CM12" s="240"/>
      <c r="CN12" s="240"/>
      <c r="CO12" s="240"/>
      <c r="CP12" s="240"/>
      <c r="CQ12" s="240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</row>
    <row r="13" spans="1:107" ht="206.25" customHeight="1">
      <c r="A13" s="15"/>
      <c r="B13" s="282" t="s">
        <v>63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55" t="s">
        <v>18</v>
      </c>
      <c r="AF13" s="255"/>
      <c r="AG13" s="255"/>
      <c r="AH13" s="255"/>
      <c r="AI13" s="255"/>
      <c r="AJ13" s="255"/>
      <c r="AK13" s="239" t="s">
        <v>64</v>
      </c>
      <c r="AL13" s="239"/>
      <c r="AM13" s="239"/>
      <c r="AN13" s="239"/>
      <c r="AO13" s="239"/>
      <c r="AP13" s="239"/>
      <c r="AQ13" s="239"/>
      <c r="AR13" s="239"/>
      <c r="AS13" s="239"/>
      <c r="AT13" s="240">
        <v>1000</v>
      </c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>
        <v>28000</v>
      </c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 t="s">
        <v>190</v>
      </c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>
        <f>AT13</f>
        <v>1000</v>
      </c>
      <c r="CI13" s="240"/>
      <c r="CJ13" s="240"/>
      <c r="CK13" s="240"/>
      <c r="CL13" s="240"/>
      <c r="CM13" s="240"/>
      <c r="CN13" s="240"/>
      <c r="CO13" s="240"/>
      <c r="CP13" s="240"/>
      <c r="CQ13" s="240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</row>
    <row r="14" spans="1:107" ht="236.25" customHeight="1">
      <c r="A14" s="15"/>
      <c r="B14" s="282" t="s">
        <v>296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55" t="s">
        <v>18</v>
      </c>
      <c r="AF14" s="255"/>
      <c r="AG14" s="255"/>
      <c r="AH14" s="255"/>
      <c r="AI14" s="255"/>
      <c r="AJ14" s="255"/>
      <c r="AK14" s="239" t="s">
        <v>295</v>
      </c>
      <c r="AL14" s="239"/>
      <c r="AM14" s="239"/>
      <c r="AN14" s="239"/>
      <c r="AO14" s="239"/>
      <c r="AP14" s="239"/>
      <c r="AQ14" s="239"/>
      <c r="AR14" s="239"/>
      <c r="AS14" s="239"/>
      <c r="AT14" s="240">
        <v>10000</v>
      </c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>
        <v>28000</v>
      </c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>
        <v>10000</v>
      </c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 t="s">
        <v>190</v>
      </c>
      <c r="CI14" s="240"/>
      <c r="CJ14" s="240"/>
      <c r="CK14" s="240"/>
      <c r="CL14" s="240"/>
      <c r="CM14" s="240"/>
      <c r="CN14" s="240"/>
      <c r="CO14" s="240"/>
      <c r="CP14" s="240"/>
      <c r="CQ14" s="240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</row>
    <row r="15" spans="1:107" ht="169.5" customHeight="1">
      <c r="A15" s="15"/>
      <c r="B15" s="282" t="s">
        <v>66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55" t="s">
        <v>18</v>
      </c>
      <c r="AF15" s="255"/>
      <c r="AG15" s="255"/>
      <c r="AH15" s="255"/>
      <c r="AI15" s="255"/>
      <c r="AJ15" s="255"/>
      <c r="AK15" s="239" t="s">
        <v>65</v>
      </c>
      <c r="AL15" s="239"/>
      <c r="AM15" s="239"/>
      <c r="AN15" s="239"/>
      <c r="AO15" s="239"/>
      <c r="AP15" s="239"/>
      <c r="AQ15" s="239"/>
      <c r="AR15" s="239"/>
      <c r="AS15" s="239"/>
      <c r="AT15" s="240">
        <v>2266000</v>
      </c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>
        <v>312100</v>
      </c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>
        <v>1564417.17</v>
      </c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>
        <f>AT15-BW15</f>
        <v>701582.8300000001</v>
      </c>
      <c r="CI15" s="240"/>
      <c r="CJ15" s="240"/>
      <c r="CK15" s="240"/>
      <c r="CL15" s="240"/>
      <c r="CM15" s="240"/>
      <c r="CN15" s="240"/>
      <c r="CO15" s="240"/>
      <c r="CP15" s="240"/>
      <c r="CQ15" s="240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</row>
    <row r="16" ht="11.25" hidden="1"/>
    <row r="17" spans="1:107" ht="161.25" customHeight="1">
      <c r="A17" s="15"/>
      <c r="B17" s="282" t="s">
        <v>68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55" t="s">
        <v>18</v>
      </c>
      <c r="AF17" s="255"/>
      <c r="AG17" s="255"/>
      <c r="AH17" s="255"/>
      <c r="AI17" s="255"/>
      <c r="AJ17" s="255"/>
      <c r="AK17" s="239" t="s">
        <v>67</v>
      </c>
      <c r="AL17" s="239"/>
      <c r="AM17" s="239"/>
      <c r="AN17" s="239"/>
      <c r="AO17" s="239"/>
      <c r="AP17" s="239"/>
      <c r="AQ17" s="239"/>
      <c r="AR17" s="239"/>
      <c r="AS17" s="239"/>
      <c r="AT17" s="240">
        <v>190000</v>
      </c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>
        <v>69500</v>
      </c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>
        <v>126070.5</v>
      </c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>
        <f>AT17-BW17</f>
        <v>63929.5</v>
      </c>
      <c r="CI17" s="240"/>
      <c r="CJ17" s="240"/>
      <c r="CK17" s="240"/>
      <c r="CL17" s="240"/>
      <c r="CM17" s="240"/>
      <c r="CN17" s="240"/>
      <c r="CO17" s="240"/>
      <c r="CP17" s="240"/>
      <c r="CQ17" s="240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</row>
    <row r="18" spans="1:107" ht="194.25" customHeight="1">
      <c r="A18" s="15"/>
      <c r="B18" s="282" t="s">
        <v>70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55" t="s">
        <v>18</v>
      </c>
      <c r="AF18" s="255"/>
      <c r="AG18" s="255"/>
      <c r="AH18" s="255"/>
      <c r="AI18" s="255"/>
      <c r="AJ18" s="255"/>
      <c r="AK18" s="239" t="s">
        <v>69</v>
      </c>
      <c r="AL18" s="239"/>
      <c r="AM18" s="239"/>
      <c r="AN18" s="239"/>
      <c r="AO18" s="239"/>
      <c r="AP18" s="239"/>
      <c r="AQ18" s="239"/>
      <c r="AR18" s="239"/>
      <c r="AS18" s="239"/>
      <c r="AT18" s="240">
        <v>741000</v>
      </c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>
        <v>69500</v>
      </c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>
        <v>428362.83</v>
      </c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>
        <f>AT18-BW18</f>
        <v>312637.17</v>
      </c>
      <c r="CI18" s="240"/>
      <c r="CJ18" s="240"/>
      <c r="CK18" s="240"/>
      <c r="CL18" s="240"/>
      <c r="CM18" s="240"/>
      <c r="CN18" s="240"/>
      <c r="CO18" s="240"/>
      <c r="CP18" s="240"/>
      <c r="CQ18" s="240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</row>
    <row r="19" spans="1:107" s="5" customFormat="1" ht="144" customHeight="1">
      <c r="A19" s="16"/>
      <c r="B19" s="281" t="s">
        <v>72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55" t="s">
        <v>18</v>
      </c>
      <c r="AF19" s="255"/>
      <c r="AG19" s="255"/>
      <c r="AH19" s="255"/>
      <c r="AI19" s="255"/>
      <c r="AJ19" s="255"/>
      <c r="AK19" s="239" t="s">
        <v>71</v>
      </c>
      <c r="AL19" s="239"/>
      <c r="AM19" s="239"/>
      <c r="AN19" s="239"/>
      <c r="AO19" s="239"/>
      <c r="AP19" s="239"/>
      <c r="AQ19" s="239"/>
      <c r="AR19" s="239"/>
      <c r="AS19" s="239"/>
      <c r="AT19" s="240">
        <v>686800</v>
      </c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>
        <v>15000</v>
      </c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>
        <v>353253.88</v>
      </c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>
        <f>AT19-BW19</f>
        <v>333546.12</v>
      </c>
      <c r="CI19" s="240"/>
      <c r="CJ19" s="240"/>
      <c r="CK19" s="240"/>
      <c r="CL19" s="240"/>
      <c r="CM19" s="240"/>
      <c r="CN19" s="240"/>
      <c r="CO19" s="240"/>
      <c r="CP19" s="240"/>
      <c r="CQ19" s="240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</row>
    <row r="20" spans="1:107" ht="118.5" customHeight="1">
      <c r="A20" s="15"/>
      <c r="B20" s="281" t="s">
        <v>74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55" t="s">
        <v>18</v>
      </c>
      <c r="AF20" s="255"/>
      <c r="AG20" s="255"/>
      <c r="AH20" s="255"/>
      <c r="AI20" s="255"/>
      <c r="AJ20" s="255"/>
      <c r="AK20" s="239" t="s">
        <v>73</v>
      </c>
      <c r="AL20" s="239"/>
      <c r="AM20" s="239"/>
      <c r="AN20" s="239"/>
      <c r="AO20" s="239"/>
      <c r="AP20" s="239"/>
      <c r="AQ20" s="239"/>
      <c r="AR20" s="239"/>
      <c r="AS20" s="239"/>
      <c r="AT20" s="280">
        <v>34000</v>
      </c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18"/>
      <c r="BH20" s="18"/>
      <c r="BI20" s="18"/>
      <c r="BJ20" s="18"/>
      <c r="BK20" s="240">
        <v>88000</v>
      </c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>
        <v>29367.4</v>
      </c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>
        <f>AT20-BW20</f>
        <v>4632.5999999999985</v>
      </c>
      <c r="CI20" s="240"/>
      <c r="CJ20" s="240"/>
      <c r="CK20" s="240"/>
      <c r="CL20" s="240"/>
      <c r="CM20" s="240"/>
      <c r="CN20" s="240"/>
      <c r="CO20" s="240"/>
      <c r="CP20" s="240"/>
      <c r="CQ20" s="24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19"/>
    </row>
    <row r="21" spans="1:107" ht="118.5" customHeight="1">
      <c r="A21" s="15"/>
      <c r="B21" s="281" t="s">
        <v>76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55" t="s">
        <v>18</v>
      </c>
      <c r="AF21" s="255"/>
      <c r="AG21" s="255"/>
      <c r="AH21" s="255"/>
      <c r="AI21" s="255"/>
      <c r="AJ21" s="255"/>
      <c r="AK21" s="239" t="s">
        <v>75</v>
      </c>
      <c r="AL21" s="239"/>
      <c r="AM21" s="239"/>
      <c r="AN21" s="239"/>
      <c r="AO21" s="239"/>
      <c r="AP21" s="239"/>
      <c r="AQ21" s="239"/>
      <c r="AR21" s="239"/>
      <c r="AS21" s="239"/>
      <c r="AT21" s="280">
        <v>10000</v>
      </c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18"/>
      <c r="BH21" s="18"/>
      <c r="BI21" s="18"/>
      <c r="BJ21" s="18"/>
      <c r="BK21" s="240">
        <v>88000</v>
      </c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>
        <v>2765.62</v>
      </c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>
        <f>AT21-BW21</f>
        <v>7234.38</v>
      </c>
      <c r="CI21" s="240"/>
      <c r="CJ21" s="240"/>
      <c r="CK21" s="240"/>
      <c r="CL21" s="240"/>
      <c r="CM21" s="240"/>
      <c r="CN21" s="240"/>
      <c r="CO21" s="240"/>
      <c r="CP21" s="240"/>
      <c r="CQ21" s="24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19"/>
    </row>
    <row r="22" spans="1:107" ht="118.5" customHeight="1">
      <c r="A22" s="15"/>
      <c r="B22" s="281" t="s">
        <v>76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55" t="s">
        <v>18</v>
      </c>
      <c r="AF22" s="255"/>
      <c r="AG22" s="255"/>
      <c r="AH22" s="255"/>
      <c r="AI22" s="255"/>
      <c r="AJ22" s="255"/>
      <c r="AK22" s="239" t="s">
        <v>310</v>
      </c>
      <c r="AL22" s="239"/>
      <c r="AM22" s="239"/>
      <c r="AN22" s="239"/>
      <c r="AO22" s="239"/>
      <c r="AP22" s="239"/>
      <c r="AQ22" s="239"/>
      <c r="AR22" s="239"/>
      <c r="AS22" s="239"/>
      <c r="AT22" s="280">
        <v>1000</v>
      </c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18"/>
      <c r="BH22" s="18"/>
      <c r="BI22" s="18"/>
      <c r="BJ22" s="18"/>
      <c r="BK22" s="240">
        <v>88000</v>
      </c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>
        <v>1000</v>
      </c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 t="s">
        <v>190</v>
      </c>
      <c r="CI22" s="240"/>
      <c r="CJ22" s="240"/>
      <c r="CK22" s="240"/>
      <c r="CL22" s="240"/>
      <c r="CM22" s="240"/>
      <c r="CN22" s="240"/>
      <c r="CO22" s="240"/>
      <c r="CP22" s="240"/>
      <c r="CQ22" s="24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19"/>
    </row>
    <row r="23" spans="1:107" ht="204" customHeight="1">
      <c r="A23" s="15"/>
      <c r="B23" s="278" t="s">
        <v>78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55" t="s">
        <v>18</v>
      </c>
      <c r="AF23" s="255"/>
      <c r="AG23" s="255"/>
      <c r="AH23" s="255"/>
      <c r="AI23" s="255"/>
      <c r="AJ23" s="255"/>
      <c r="AK23" s="239" t="s">
        <v>77</v>
      </c>
      <c r="AL23" s="239"/>
      <c r="AM23" s="239"/>
      <c r="AN23" s="239"/>
      <c r="AO23" s="239"/>
      <c r="AP23" s="239"/>
      <c r="AQ23" s="239"/>
      <c r="AR23" s="239"/>
      <c r="AS23" s="239"/>
      <c r="AT23" s="280">
        <v>200</v>
      </c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18"/>
      <c r="BH23" s="18"/>
      <c r="BI23" s="18"/>
      <c r="BJ23" s="18"/>
      <c r="BK23" s="240">
        <v>88000</v>
      </c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>
        <v>200</v>
      </c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 t="s">
        <v>190</v>
      </c>
      <c r="CI23" s="240"/>
      <c r="CJ23" s="240"/>
      <c r="CK23" s="240"/>
      <c r="CL23" s="240"/>
      <c r="CM23" s="240"/>
      <c r="CN23" s="240"/>
      <c r="CO23" s="240"/>
      <c r="CP23" s="240"/>
      <c r="CQ23" s="24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19"/>
    </row>
    <row r="24" spans="1:107" ht="168" customHeight="1">
      <c r="A24" s="15"/>
      <c r="B24" s="278" t="s">
        <v>80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55" t="s">
        <v>18</v>
      </c>
      <c r="AF24" s="255"/>
      <c r="AG24" s="255"/>
      <c r="AH24" s="255"/>
      <c r="AI24" s="255"/>
      <c r="AJ24" s="255"/>
      <c r="AK24" s="248" t="s">
        <v>79</v>
      </c>
      <c r="AL24" s="248"/>
      <c r="AM24" s="248"/>
      <c r="AN24" s="248"/>
      <c r="AO24" s="248"/>
      <c r="AP24" s="248"/>
      <c r="AQ24" s="248"/>
      <c r="AR24" s="248"/>
      <c r="AS24" s="248"/>
      <c r="AT24" s="280">
        <v>47700</v>
      </c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18"/>
      <c r="BH24" s="18"/>
      <c r="BI24" s="18"/>
      <c r="BJ24" s="18"/>
      <c r="BK24" s="240">
        <v>0</v>
      </c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14"/>
      <c r="BW24" s="240">
        <v>42200</v>
      </c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>
        <f>AT24-BW24</f>
        <v>5500</v>
      </c>
      <c r="CI24" s="240"/>
      <c r="CJ24" s="240"/>
      <c r="CK24" s="240"/>
      <c r="CL24" s="240"/>
      <c r="CM24" s="240"/>
      <c r="CN24" s="240"/>
      <c r="CO24" s="240"/>
      <c r="CP24" s="240"/>
      <c r="CQ24" s="24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19"/>
    </row>
    <row r="25" spans="1:107" ht="137.25" customHeight="1">
      <c r="A25" s="15"/>
      <c r="B25" s="278" t="s">
        <v>81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55" t="s">
        <v>18</v>
      </c>
      <c r="AF25" s="255"/>
      <c r="AG25" s="255"/>
      <c r="AH25" s="255"/>
      <c r="AI25" s="255"/>
      <c r="AJ25" s="255"/>
      <c r="AK25" s="248" t="s">
        <v>82</v>
      </c>
      <c r="AL25" s="248"/>
      <c r="AM25" s="248"/>
      <c r="AN25" s="248"/>
      <c r="AO25" s="248"/>
      <c r="AP25" s="248"/>
      <c r="AQ25" s="248"/>
      <c r="AR25" s="248"/>
      <c r="AS25" s="248"/>
      <c r="AT25" s="280">
        <v>185100</v>
      </c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18"/>
      <c r="BH25" s="18"/>
      <c r="BI25" s="18"/>
      <c r="BJ25" s="18"/>
      <c r="BK25" s="240">
        <v>0</v>
      </c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14"/>
      <c r="BW25" s="240">
        <v>185100</v>
      </c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 t="s">
        <v>190</v>
      </c>
      <c r="CI25" s="240"/>
      <c r="CJ25" s="240"/>
      <c r="CK25" s="240"/>
      <c r="CL25" s="240"/>
      <c r="CM25" s="240"/>
      <c r="CN25" s="240"/>
      <c r="CO25" s="240"/>
      <c r="CP25" s="240"/>
      <c r="CQ25" s="24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19"/>
    </row>
    <row r="26" spans="1:107" ht="133.5" customHeight="1">
      <c r="A26" s="15"/>
      <c r="B26" s="252" t="s">
        <v>84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5" t="s">
        <v>18</v>
      </c>
      <c r="AF26" s="255"/>
      <c r="AG26" s="255"/>
      <c r="AH26" s="255"/>
      <c r="AI26" s="255"/>
      <c r="AJ26" s="255"/>
      <c r="AK26" s="248" t="s">
        <v>83</v>
      </c>
      <c r="AL26" s="248"/>
      <c r="AM26" s="248"/>
      <c r="AN26" s="248"/>
      <c r="AO26" s="248"/>
      <c r="AP26" s="248"/>
      <c r="AQ26" s="248"/>
      <c r="AR26" s="248"/>
      <c r="AS26" s="248"/>
      <c r="AT26" s="280">
        <v>30000</v>
      </c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18"/>
      <c r="BH26" s="18"/>
      <c r="BI26" s="18"/>
      <c r="BJ26" s="18"/>
      <c r="BK26" s="240">
        <v>0</v>
      </c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14"/>
      <c r="BW26" s="240" t="s">
        <v>190</v>
      </c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>
        <f>AT26</f>
        <v>30000</v>
      </c>
      <c r="CI26" s="240"/>
      <c r="CJ26" s="240"/>
      <c r="CK26" s="240"/>
      <c r="CL26" s="240"/>
      <c r="CM26" s="240"/>
      <c r="CN26" s="240"/>
      <c r="CO26" s="240"/>
      <c r="CP26" s="240"/>
      <c r="CQ26" s="24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19"/>
    </row>
    <row r="27" spans="1:107" s="5" customFormat="1" ht="152.25" customHeight="1">
      <c r="A27" s="16" t="s">
        <v>27</v>
      </c>
      <c r="B27" s="252" t="s">
        <v>86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5" t="s">
        <v>18</v>
      </c>
      <c r="AF27" s="255"/>
      <c r="AG27" s="255"/>
      <c r="AH27" s="255"/>
      <c r="AI27" s="255"/>
      <c r="AJ27" s="255"/>
      <c r="AK27" s="239" t="s">
        <v>85</v>
      </c>
      <c r="AL27" s="239"/>
      <c r="AM27" s="239"/>
      <c r="AN27" s="239"/>
      <c r="AO27" s="239"/>
      <c r="AP27" s="239"/>
      <c r="AQ27" s="239"/>
      <c r="AR27" s="239"/>
      <c r="AS27" s="239"/>
      <c r="AT27" s="256">
        <v>60000</v>
      </c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0"/>
      <c r="BH27" s="20"/>
      <c r="BI27" s="20"/>
      <c r="BJ27" s="20"/>
      <c r="BK27" s="240">
        <v>0</v>
      </c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14"/>
      <c r="BW27" s="240">
        <v>31342.35</v>
      </c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>
        <f>AT27-BW27</f>
        <v>28657.65</v>
      </c>
      <c r="CI27" s="240"/>
      <c r="CJ27" s="240"/>
      <c r="CK27" s="240"/>
      <c r="CL27" s="240"/>
      <c r="CM27" s="240"/>
      <c r="CN27" s="240"/>
      <c r="CO27" s="240"/>
      <c r="CP27" s="240"/>
      <c r="CQ27" s="240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1"/>
    </row>
    <row r="28" spans="1:107" s="5" customFormat="1" ht="160.5" customHeight="1">
      <c r="A28" s="16" t="s">
        <v>27</v>
      </c>
      <c r="B28" s="252" t="s">
        <v>88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5" t="s">
        <v>18</v>
      </c>
      <c r="AF28" s="255"/>
      <c r="AG28" s="255"/>
      <c r="AH28" s="255"/>
      <c r="AI28" s="255"/>
      <c r="AJ28" s="255"/>
      <c r="AK28" s="239" t="s">
        <v>87</v>
      </c>
      <c r="AL28" s="239"/>
      <c r="AM28" s="239"/>
      <c r="AN28" s="239"/>
      <c r="AO28" s="239"/>
      <c r="AP28" s="239"/>
      <c r="AQ28" s="239"/>
      <c r="AR28" s="239"/>
      <c r="AS28" s="239"/>
      <c r="AT28" s="256">
        <v>252600</v>
      </c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0"/>
      <c r="BH28" s="20"/>
      <c r="BI28" s="20"/>
      <c r="BJ28" s="20"/>
      <c r="BK28" s="240">
        <v>0</v>
      </c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14"/>
      <c r="BW28" s="240">
        <v>72000</v>
      </c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>
        <f>AT28-BW28</f>
        <v>180600</v>
      </c>
      <c r="CI28" s="240"/>
      <c r="CJ28" s="240"/>
      <c r="CK28" s="240"/>
      <c r="CL28" s="240"/>
      <c r="CM28" s="240"/>
      <c r="CN28" s="240"/>
      <c r="CO28" s="240"/>
      <c r="CP28" s="240"/>
      <c r="CQ28" s="240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1"/>
    </row>
    <row r="29" spans="1:107" s="5" customFormat="1" ht="109.5" customHeight="1">
      <c r="A29" s="16"/>
      <c r="B29" s="252" t="s">
        <v>90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  <c r="AE29" s="255" t="s">
        <v>18</v>
      </c>
      <c r="AF29" s="255"/>
      <c r="AG29" s="255"/>
      <c r="AH29" s="255"/>
      <c r="AI29" s="255"/>
      <c r="AJ29" s="255"/>
      <c r="AK29" s="239" t="s">
        <v>89</v>
      </c>
      <c r="AL29" s="239"/>
      <c r="AM29" s="239"/>
      <c r="AN29" s="239"/>
      <c r="AO29" s="239"/>
      <c r="AP29" s="239"/>
      <c r="AQ29" s="239"/>
      <c r="AR29" s="239"/>
      <c r="AS29" s="239"/>
      <c r="AT29" s="256">
        <v>30000</v>
      </c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0"/>
      <c r="BH29" s="20"/>
      <c r="BI29" s="20"/>
      <c r="BJ29" s="20"/>
      <c r="BK29" s="240">
        <v>0</v>
      </c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14"/>
      <c r="BW29" s="240">
        <v>5860</v>
      </c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>
        <f>AT29-BW29</f>
        <v>24140</v>
      </c>
      <c r="CI29" s="240"/>
      <c r="CJ29" s="240"/>
      <c r="CK29" s="240"/>
      <c r="CL29" s="240"/>
      <c r="CM29" s="240"/>
      <c r="CN29" s="240"/>
      <c r="CO29" s="240"/>
      <c r="CP29" s="240"/>
      <c r="CQ29" s="240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21"/>
    </row>
    <row r="30" spans="1:107" ht="126" customHeight="1">
      <c r="A30" s="15"/>
      <c r="B30" s="279" t="s">
        <v>92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55" t="s">
        <v>18</v>
      </c>
      <c r="AF30" s="255"/>
      <c r="AG30" s="255"/>
      <c r="AH30" s="255"/>
      <c r="AI30" s="255"/>
      <c r="AJ30" s="255"/>
      <c r="AK30" s="248" t="s">
        <v>91</v>
      </c>
      <c r="AL30" s="248"/>
      <c r="AM30" s="248"/>
      <c r="AN30" s="248"/>
      <c r="AO30" s="248"/>
      <c r="AP30" s="248"/>
      <c r="AQ30" s="248"/>
      <c r="AR30" s="248"/>
      <c r="AS30" s="248"/>
      <c r="AT30" s="256">
        <v>132000</v>
      </c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2"/>
      <c r="BI30" s="22"/>
      <c r="BJ30" s="23"/>
      <c r="BK30" s="240">
        <v>22600</v>
      </c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>
        <v>87556.13</v>
      </c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>
        <f>AT30-BW30</f>
        <v>44443.869999999995</v>
      </c>
      <c r="CI30" s="240"/>
      <c r="CJ30" s="240"/>
      <c r="CK30" s="240"/>
      <c r="CL30" s="240"/>
      <c r="CM30" s="240"/>
      <c r="CN30" s="240"/>
      <c r="CO30" s="240"/>
      <c r="CP30" s="240"/>
      <c r="CQ30" s="240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4"/>
    </row>
    <row r="31" spans="1:107" ht="147" customHeight="1">
      <c r="A31" s="15"/>
      <c r="B31" s="279" t="s">
        <v>94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55" t="s">
        <v>18</v>
      </c>
      <c r="AF31" s="255"/>
      <c r="AG31" s="255"/>
      <c r="AH31" s="255"/>
      <c r="AI31" s="255"/>
      <c r="AJ31" s="255"/>
      <c r="AK31" s="248" t="s">
        <v>93</v>
      </c>
      <c r="AL31" s="248"/>
      <c r="AM31" s="248"/>
      <c r="AN31" s="248"/>
      <c r="AO31" s="248"/>
      <c r="AP31" s="248"/>
      <c r="AQ31" s="248"/>
      <c r="AR31" s="248"/>
      <c r="AS31" s="248"/>
      <c r="AT31" s="256">
        <v>39800</v>
      </c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2"/>
      <c r="BI31" s="22"/>
      <c r="BJ31" s="23"/>
      <c r="BK31" s="240">
        <v>22600</v>
      </c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>
        <v>25040.71</v>
      </c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>
        <f>AT31-BW31</f>
        <v>14759.29</v>
      </c>
      <c r="CI31" s="240"/>
      <c r="CJ31" s="240"/>
      <c r="CK31" s="240"/>
      <c r="CL31" s="240"/>
      <c r="CM31" s="240"/>
      <c r="CN31" s="240"/>
      <c r="CO31" s="240"/>
      <c r="CP31" s="240"/>
      <c r="CQ31" s="240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4"/>
    </row>
    <row r="32" spans="1:107" ht="152.25" customHeight="1">
      <c r="A32" s="15"/>
      <c r="B32" s="279" t="s">
        <v>96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55" t="s">
        <v>18</v>
      </c>
      <c r="AF32" s="255"/>
      <c r="AG32" s="255"/>
      <c r="AH32" s="255"/>
      <c r="AI32" s="255"/>
      <c r="AJ32" s="255"/>
      <c r="AK32" s="248" t="s">
        <v>95</v>
      </c>
      <c r="AL32" s="248"/>
      <c r="AM32" s="248"/>
      <c r="AN32" s="248"/>
      <c r="AO32" s="248"/>
      <c r="AP32" s="248"/>
      <c r="AQ32" s="248"/>
      <c r="AR32" s="248"/>
      <c r="AS32" s="248"/>
      <c r="AT32" s="256">
        <v>3000</v>
      </c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2"/>
      <c r="BI32" s="22"/>
      <c r="BJ32" s="23"/>
      <c r="BK32" s="240">
        <v>22600</v>
      </c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 t="s">
        <v>190</v>
      </c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>
        <f aca="true" t="shared" si="0" ref="CH32:CH37">AT32</f>
        <v>3000</v>
      </c>
      <c r="CI32" s="240"/>
      <c r="CJ32" s="240"/>
      <c r="CK32" s="240"/>
      <c r="CL32" s="240"/>
      <c r="CM32" s="240"/>
      <c r="CN32" s="240"/>
      <c r="CO32" s="240"/>
      <c r="CP32" s="240"/>
      <c r="CQ32" s="240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4"/>
    </row>
    <row r="33" spans="1:256" s="34" customFormat="1" ht="189" customHeight="1">
      <c r="A33" s="30"/>
      <c r="B33" s="243" t="s">
        <v>98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51" t="s">
        <v>18</v>
      </c>
      <c r="AF33" s="251"/>
      <c r="AG33" s="251"/>
      <c r="AH33" s="251"/>
      <c r="AI33" s="251"/>
      <c r="AJ33" s="251"/>
      <c r="AK33" s="248" t="s">
        <v>97</v>
      </c>
      <c r="AL33" s="248"/>
      <c r="AM33" s="248"/>
      <c r="AN33" s="248"/>
      <c r="AO33" s="248"/>
      <c r="AP33" s="248"/>
      <c r="AQ33" s="248"/>
      <c r="AR33" s="248"/>
      <c r="AS33" s="248"/>
      <c r="AT33" s="249">
        <v>500</v>
      </c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31"/>
      <c r="BH33" s="27"/>
      <c r="BI33" s="27"/>
      <c r="BJ33" s="28"/>
      <c r="BK33" s="249">
        <v>150000</v>
      </c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8"/>
      <c r="BW33" s="240" t="s">
        <v>190</v>
      </c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1">
        <f t="shared" si="0"/>
        <v>500</v>
      </c>
      <c r="CI33" s="241"/>
      <c r="CJ33" s="241"/>
      <c r="CK33" s="241"/>
      <c r="CL33" s="241"/>
      <c r="CM33" s="241"/>
      <c r="CN33" s="241"/>
      <c r="CO33" s="241"/>
      <c r="CP33" s="241"/>
      <c r="CQ33" s="241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9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GC33" s="35"/>
      <c r="GR33" s="36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4" customFormat="1" ht="181.5" customHeight="1">
      <c r="A34" s="30"/>
      <c r="B34" s="243" t="s">
        <v>100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51" t="s">
        <v>18</v>
      </c>
      <c r="AF34" s="251"/>
      <c r="AG34" s="251"/>
      <c r="AH34" s="251"/>
      <c r="AI34" s="251"/>
      <c r="AJ34" s="251"/>
      <c r="AK34" s="248" t="s">
        <v>99</v>
      </c>
      <c r="AL34" s="248"/>
      <c r="AM34" s="248"/>
      <c r="AN34" s="248"/>
      <c r="AO34" s="248"/>
      <c r="AP34" s="248"/>
      <c r="AQ34" s="248"/>
      <c r="AR34" s="248"/>
      <c r="AS34" s="248"/>
      <c r="AT34" s="249">
        <v>500</v>
      </c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31"/>
      <c r="BH34" s="27"/>
      <c r="BI34" s="27"/>
      <c r="BJ34" s="28"/>
      <c r="BK34" s="249">
        <v>150000</v>
      </c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8"/>
      <c r="BW34" s="240" t="s">
        <v>190</v>
      </c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1">
        <f t="shared" si="0"/>
        <v>500</v>
      </c>
      <c r="CI34" s="241"/>
      <c r="CJ34" s="241"/>
      <c r="CK34" s="241"/>
      <c r="CL34" s="241"/>
      <c r="CM34" s="241"/>
      <c r="CN34" s="241"/>
      <c r="CO34" s="241"/>
      <c r="CP34" s="241"/>
      <c r="CQ34" s="241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9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GC34" s="35"/>
      <c r="GR34" s="36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5" customFormat="1" ht="168" customHeight="1">
      <c r="A35" s="16"/>
      <c r="B35" s="278" t="s">
        <v>102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55" t="s">
        <v>18</v>
      </c>
      <c r="AF35" s="255"/>
      <c r="AG35" s="255"/>
      <c r="AH35" s="255"/>
      <c r="AI35" s="255"/>
      <c r="AJ35" s="255"/>
      <c r="AK35" s="239" t="s">
        <v>101</v>
      </c>
      <c r="AL35" s="239"/>
      <c r="AM35" s="239"/>
      <c r="AN35" s="239"/>
      <c r="AO35" s="239"/>
      <c r="AP35" s="239"/>
      <c r="AQ35" s="239"/>
      <c r="AR35" s="239"/>
      <c r="AS35" s="239"/>
      <c r="AT35" s="256">
        <v>111000</v>
      </c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2"/>
      <c r="BI35" s="22"/>
      <c r="BJ35" s="23"/>
      <c r="BK35" s="240">
        <v>22600</v>
      </c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>
        <v>90900</v>
      </c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1">
        <f>AT35-BW35</f>
        <v>20100</v>
      </c>
      <c r="CI35" s="241"/>
      <c r="CJ35" s="241"/>
      <c r="CK35" s="241"/>
      <c r="CL35" s="241"/>
      <c r="CM35" s="241"/>
      <c r="CN35" s="241"/>
      <c r="CO35" s="241"/>
      <c r="CP35" s="241"/>
      <c r="CQ35" s="241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4"/>
    </row>
    <row r="36" spans="1:107" s="5" customFormat="1" ht="178.5" customHeight="1">
      <c r="A36" s="16"/>
      <c r="B36" s="278" t="s">
        <v>104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55" t="s">
        <v>18</v>
      </c>
      <c r="AF36" s="255"/>
      <c r="AG36" s="255"/>
      <c r="AH36" s="255"/>
      <c r="AI36" s="255"/>
      <c r="AJ36" s="255"/>
      <c r="AK36" s="239" t="s">
        <v>103</v>
      </c>
      <c r="AL36" s="239"/>
      <c r="AM36" s="239"/>
      <c r="AN36" s="239"/>
      <c r="AO36" s="239"/>
      <c r="AP36" s="239"/>
      <c r="AQ36" s="239"/>
      <c r="AR36" s="239"/>
      <c r="AS36" s="239"/>
      <c r="AT36" s="256">
        <v>1400</v>
      </c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2"/>
      <c r="BI36" s="22"/>
      <c r="BJ36" s="23"/>
      <c r="BK36" s="240">
        <v>22600</v>
      </c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 t="s">
        <v>190</v>
      </c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1">
        <f t="shared" si="0"/>
        <v>1400</v>
      </c>
      <c r="CI36" s="241"/>
      <c r="CJ36" s="241"/>
      <c r="CK36" s="241"/>
      <c r="CL36" s="241"/>
      <c r="CM36" s="241"/>
      <c r="CN36" s="241"/>
      <c r="CO36" s="241"/>
      <c r="CP36" s="241"/>
      <c r="CQ36" s="241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4"/>
    </row>
    <row r="37" spans="1:107" s="5" customFormat="1" ht="189.75" customHeight="1">
      <c r="A37" s="16"/>
      <c r="B37" s="252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5" t="s">
        <v>18</v>
      </c>
      <c r="AF37" s="255"/>
      <c r="AG37" s="255"/>
      <c r="AH37" s="255"/>
      <c r="AI37" s="255"/>
      <c r="AJ37" s="255"/>
      <c r="AK37" s="239" t="s">
        <v>105</v>
      </c>
      <c r="AL37" s="239"/>
      <c r="AM37" s="239"/>
      <c r="AN37" s="239"/>
      <c r="AO37" s="239"/>
      <c r="AP37" s="239"/>
      <c r="AQ37" s="239"/>
      <c r="AR37" s="239"/>
      <c r="AS37" s="239"/>
      <c r="AT37" s="256">
        <v>1400</v>
      </c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2"/>
      <c r="BI37" s="22"/>
      <c r="BJ37" s="23"/>
      <c r="BK37" s="240">
        <v>22600</v>
      </c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 t="s">
        <v>190</v>
      </c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99">
        <f t="shared" si="0"/>
        <v>1400</v>
      </c>
      <c r="CI37" s="240"/>
      <c r="CJ37" s="240"/>
      <c r="CK37" s="240"/>
      <c r="CL37" s="240"/>
      <c r="CM37" s="240"/>
      <c r="CN37" s="240"/>
      <c r="CO37" s="240"/>
      <c r="CP37" s="240"/>
      <c r="CQ37" s="240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4"/>
    </row>
    <row r="38" spans="1:107" s="5" customFormat="1" ht="189.75" customHeight="1">
      <c r="A38" s="16"/>
      <c r="B38" s="252" t="s">
        <v>106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4"/>
      <c r="AE38" s="255" t="s">
        <v>18</v>
      </c>
      <c r="AF38" s="255"/>
      <c r="AG38" s="255"/>
      <c r="AH38" s="255"/>
      <c r="AI38" s="255"/>
      <c r="AJ38" s="255"/>
      <c r="AK38" s="239" t="s">
        <v>28</v>
      </c>
      <c r="AL38" s="239"/>
      <c r="AM38" s="239"/>
      <c r="AN38" s="239"/>
      <c r="AO38" s="239"/>
      <c r="AP38" s="239"/>
      <c r="AQ38" s="239"/>
      <c r="AR38" s="239"/>
      <c r="AS38" s="239"/>
      <c r="AT38" s="256">
        <v>143200</v>
      </c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2"/>
      <c r="BI38" s="22"/>
      <c r="BJ38" s="23"/>
      <c r="BK38" s="240">
        <v>22600</v>
      </c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>
        <v>143084</v>
      </c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>
        <f>AT38-BW38</f>
        <v>116</v>
      </c>
      <c r="CI38" s="240"/>
      <c r="CJ38" s="240"/>
      <c r="CK38" s="240"/>
      <c r="CL38" s="240"/>
      <c r="CM38" s="240"/>
      <c r="CN38" s="240"/>
      <c r="CO38" s="240"/>
      <c r="CP38" s="240"/>
      <c r="CQ38" s="240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4"/>
    </row>
    <row r="39" spans="1:107" s="5" customFormat="1" ht="191.25" customHeight="1">
      <c r="A39" s="16"/>
      <c r="B39" s="278" t="s">
        <v>30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55" t="s">
        <v>18</v>
      </c>
      <c r="AF39" s="255"/>
      <c r="AG39" s="255"/>
      <c r="AH39" s="255"/>
      <c r="AI39" s="255"/>
      <c r="AJ39" s="255"/>
      <c r="AK39" s="239" t="s">
        <v>29</v>
      </c>
      <c r="AL39" s="239"/>
      <c r="AM39" s="239"/>
      <c r="AN39" s="239"/>
      <c r="AO39" s="239"/>
      <c r="AP39" s="239"/>
      <c r="AQ39" s="239"/>
      <c r="AR39" s="239"/>
      <c r="AS39" s="239"/>
      <c r="AT39" s="256">
        <v>1467537.82</v>
      </c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2"/>
      <c r="BI39" s="22"/>
      <c r="BJ39" s="23"/>
      <c r="BK39" s="240">
        <v>22600</v>
      </c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>
        <v>816768.88</v>
      </c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>
        <f>AT39-BW39</f>
        <v>650768.9400000001</v>
      </c>
      <c r="CI39" s="240"/>
      <c r="CJ39" s="240"/>
      <c r="CK39" s="240"/>
      <c r="CL39" s="240"/>
      <c r="CM39" s="240"/>
      <c r="CN39" s="240"/>
      <c r="CO39" s="240"/>
      <c r="CP39" s="240"/>
      <c r="CQ39" s="240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4"/>
    </row>
    <row r="40" spans="1:107" s="2" customFormat="1" ht="162" customHeight="1">
      <c r="A40" s="25"/>
      <c r="B40" s="250" t="s">
        <v>32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1" t="s">
        <v>18</v>
      </c>
      <c r="AF40" s="251"/>
      <c r="AG40" s="251"/>
      <c r="AH40" s="251"/>
      <c r="AI40" s="251"/>
      <c r="AJ40" s="251"/>
      <c r="AK40" s="248" t="s">
        <v>31</v>
      </c>
      <c r="AL40" s="248"/>
      <c r="AM40" s="248"/>
      <c r="AN40" s="248"/>
      <c r="AO40" s="248"/>
      <c r="AP40" s="248"/>
      <c r="AQ40" s="248"/>
      <c r="AR40" s="248"/>
      <c r="AS40" s="248"/>
      <c r="AT40" s="249">
        <v>67500</v>
      </c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7"/>
      <c r="BI40" s="27"/>
      <c r="BJ40" s="28"/>
      <c r="BK40" s="241">
        <v>22600</v>
      </c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0">
        <v>67500</v>
      </c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2" t="s">
        <v>53</v>
      </c>
      <c r="CI40" s="241"/>
      <c r="CJ40" s="241"/>
      <c r="CK40" s="241"/>
      <c r="CL40" s="241"/>
      <c r="CM40" s="241"/>
      <c r="CN40" s="241"/>
      <c r="CO40" s="241"/>
      <c r="CP40" s="241"/>
      <c r="CQ40" s="241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9"/>
    </row>
    <row r="41" spans="1:107" s="2" customFormat="1" ht="162" customHeight="1">
      <c r="A41" s="25"/>
      <c r="B41" s="250" t="s">
        <v>33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1" t="s">
        <v>18</v>
      </c>
      <c r="AF41" s="251"/>
      <c r="AG41" s="251"/>
      <c r="AH41" s="251"/>
      <c r="AI41" s="251"/>
      <c r="AJ41" s="251"/>
      <c r="AK41" s="248" t="s">
        <v>282</v>
      </c>
      <c r="AL41" s="248"/>
      <c r="AM41" s="248"/>
      <c r="AN41" s="248"/>
      <c r="AO41" s="248"/>
      <c r="AP41" s="248"/>
      <c r="AQ41" s="248"/>
      <c r="AR41" s="248"/>
      <c r="AS41" s="248"/>
      <c r="AT41" s="249">
        <v>4400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7"/>
      <c r="BI41" s="27"/>
      <c r="BJ41" s="28"/>
      <c r="BK41" s="241">
        <v>22600</v>
      </c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0">
        <v>4385</v>
      </c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1">
        <f>AT41-BW41</f>
        <v>15</v>
      </c>
      <c r="CI41" s="241"/>
      <c r="CJ41" s="241"/>
      <c r="CK41" s="241"/>
      <c r="CL41" s="241"/>
      <c r="CM41" s="241"/>
      <c r="CN41" s="241"/>
      <c r="CO41" s="241"/>
      <c r="CP41" s="241"/>
      <c r="CQ41" s="241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9"/>
    </row>
    <row r="42" spans="1:256" s="34" customFormat="1" ht="144.75" customHeight="1">
      <c r="A42" s="30"/>
      <c r="B42" s="243" t="s">
        <v>35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51" t="s">
        <v>18</v>
      </c>
      <c r="AF42" s="251"/>
      <c r="AG42" s="251"/>
      <c r="AH42" s="251"/>
      <c r="AI42" s="251"/>
      <c r="AJ42" s="251"/>
      <c r="AK42" s="248" t="s">
        <v>34</v>
      </c>
      <c r="AL42" s="248"/>
      <c r="AM42" s="248"/>
      <c r="AN42" s="248"/>
      <c r="AO42" s="248"/>
      <c r="AP42" s="248"/>
      <c r="AQ42" s="248"/>
      <c r="AR42" s="248"/>
      <c r="AS42" s="248"/>
      <c r="AT42" s="249">
        <v>667500</v>
      </c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31"/>
      <c r="BH42" s="27"/>
      <c r="BI42" s="27"/>
      <c r="BJ42" s="28"/>
      <c r="BK42" s="249">
        <v>150000</v>
      </c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8"/>
      <c r="BW42" s="240">
        <v>212863.83</v>
      </c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1">
        <f>AT42-BW42</f>
        <v>454636.17000000004</v>
      </c>
      <c r="CI42" s="241"/>
      <c r="CJ42" s="241"/>
      <c r="CK42" s="241"/>
      <c r="CL42" s="241"/>
      <c r="CM42" s="241"/>
      <c r="CN42" s="241"/>
      <c r="CO42" s="241"/>
      <c r="CP42" s="241"/>
      <c r="CQ42" s="241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9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GC42" s="35"/>
      <c r="GR42" s="36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39" customFormat="1" ht="171" customHeight="1">
      <c r="A43" s="30"/>
      <c r="B43" s="243" t="s">
        <v>37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51" t="s">
        <v>18</v>
      </c>
      <c r="AF43" s="251"/>
      <c r="AG43" s="251"/>
      <c r="AH43" s="251"/>
      <c r="AI43" s="251"/>
      <c r="AJ43" s="251"/>
      <c r="AK43" s="248" t="s">
        <v>36</v>
      </c>
      <c r="AL43" s="248"/>
      <c r="AM43" s="248"/>
      <c r="AN43" s="248"/>
      <c r="AO43" s="248"/>
      <c r="AP43" s="248"/>
      <c r="AQ43" s="248"/>
      <c r="AR43" s="248"/>
      <c r="AS43" s="248"/>
      <c r="AT43" s="249">
        <v>127000</v>
      </c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31"/>
      <c r="BH43" s="27"/>
      <c r="BI43" s="27"/>
      <c r="BJ43" s="28"/>
      <c r="BK43" s="249">
        <v>2000</v>
      </c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8"/>
      <c r="BW43" s="240" t="s">
        <v>190</v>
      </c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1">
        <f>AT43</f>
        <v>127000</v>
      </c>
      <c r="CI43" s="241"/>
      <c r="CJ43" s="241"/>
      <c r="CK43" s="241"/>
      <c r="CL43" s="241"/>
      <c r="CM43" s="241"/>
      <c r="CN43" s="241"/>
      <c r="CO43" s="241"/>
      <c r="CP43" s="241"/>
      <c r="CQ43" s="241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9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GC43" s="40"/>
      <c r="GR43" s="41"/>
      <c r="HX43" s="34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39" customFormat="1" ht="173.25" customHeight="1">
      <c r="A44" s="30"/>
      <c r="B44" s="243" t="s">
        <v>39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51" t="s">
        <v>18</v>
      </c>
      <c r="AF44" s="251"/>
      <c r="AG44" s="251"/>
      <c r="AH44" s="251"/>
      <c r="AI44" s="251"/>
      <c r="AJ44" s="251"/>
      <c r="AK44" s="248" t="s">
        <v>38</v>
      </c>
      <c r="AL44" s="248"/>
      <c r="AM44" s="248"/>
      <c r="AN44" s="248"/>
      <c r="AO44" s="248"/>
      <c r="AP44" s="248"/>
      <c r="AQ44" s="248"/>
      <c r="AR44" s="248"/>
      <c r="AS44" s="248"/>
      <c r="AT44" s="249">
        <v>59000</v>
      </c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31"/>
      <c r="BH44" s="27"/>
      <c r="BI44" s="27"/>
      <c r="BJ44" s="28"/>
      <c r="BK44" s="249">
        <v>2000</v>
      </c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8"/>
      <c r="BW44" s="240">
        <v>43352</v>
      </c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1">
        <f>AT44-BW44</f>
        <v>15648</v>
      </c>
      <c r="CI44" s="241"/>
      <c r="CJ44" s="241"/>
      <c r="CK44" s="241"/>
      <c r="CL44" s="241"/>
      <c r="CM44" s="241"/>
      <c r="CN44" s="241"/>
      <c r="CO44" s="241"/>
      <c r="CP44" s="241"/>
      <c r="CQ44" s="241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9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GC44" s="40"/>
      <c r="GR44" s="41"/>
      <c r="HX44" s="34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39" customFormat="1" ht="164.25" customHeight="1">
      <c r="A45" s="30"/>
      <c r="B45" s="243" t="s">
        <v>41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51" t="s">
        <v>18</v>
      </c>
      <c r="AF45" s="251"/>
      <c r="AG45" s="251"/>
      <c r="AH45" s="251"/>
      <c r="AI45" s="251"/>
      <c r="AJ45" s="251"/>
      <c r="AK45" s="248" t="s">
        <v>40</v>
      </c>
      <c r="AL45" s="248"/>
      <c r="AM45" s="248"/>
      <c r="AN45" s="248"/>
      <c r="AO45" s="248"/>
      <c r="AP45" s="248"/>
      <c r="AQ45" s="248"/>
      <c r="AR45" s="248"/>
      <c r="AS45" s="248"/>
      <c r="AT45" s="249">
        <v>560000</v>
      </c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31"/>
      <c r="BH45" s="27"/>
      <c r="BI45" s="27"/>
      <c r="BJ45" s="28"/>
      <c r="BK45" s="249">
        <v>2000</v>
      </c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8"/>
      <c r="BW45" s="240">
        <v>227729.11</v>
      </c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1">
        <f>AT45-BW45</f>
        <v>332270.89</v>
      </c>
      <c r="CI45" s="241"/>
      <c r="CJ45" s="241"/>
      <c r="CK45" s="241"/>
      <c r="CL45" s="241"/>
      <c r="CM45" s="241"/>
      <c r="CN45" s="241"/>
      <c r="CO45" s="241"/>
      <c r="CP45" s="241"/>
      <c r="CQ45" s="241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9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GC45" s="40"/>
      <c r="GR45" s="41"/>
      <c r="HX45" s="34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34" customFormat="1" ht="156" customHeight="1">
      <c r="A46" s="30"/>
      <c r="B46" s="243" t="s">
        <v>43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51" t="s">
        <v>18</v>
      </c>
      <c r="AF46" s="251"/>
      <c r="AG46" s="251"/>
      <c r="AH46" s="251"/>
      <c r="AI46" s="251"/>
      <c r="AJ46" s="251"/>
      <c r="AK46" s="248" t="s">
        <v>42</v>
      </c>
      <c r="AL46" s="248"/>
      <c r="AM46" s="248"/>
      <c r="AN46" s="248"/>
      <c r="AO46" s="248"/>
      <c r="AP46" s="248"/>
      <c r="AQ46" s="248"/>
      <c r="AR46" s="248"/>
      <c r="AS46" s="248"/>
      <c r="AT46" s="249">
        <v>884897.57</v>
      </c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31"/>
      <c r="BH46" s="27"/>
      <c r="BI46" s="27"/>
      <c r="BJ46" s="28"/>
      <c r="BK46" s="249">
        <v>2000</v>
      </c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8"/>
      <c r="BW46" s="240">
        <v>332459.02</v>
      </c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1">
        <f>AT46-BW46</f>
        <v>552438.5499999999</v>
      </c>
      <c r="CI46" s="241"/>
      <c r="CJ46" s="241"/>
      <c r="CK46" s="241"/>
      <c r="CL46" s="241"/>
      <c r="CM46" s="241"/>
      <c r="CN46" s="241"/>
      <c r="CO46" s="241"/>
      <c r="CP46" s="241"/>
      <c r="CQ46" s="241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9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GC46" s="35"/>
      <c r="GR46" s="36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107" s="43" customFormat="1" ht="220.5" customHeight="1">
      <c r="A47" s="42"/>
      <c r="B47" s="243" t="s">
        <v>45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4" t="s">
        <v>18</v>
      </c>
      <c r="AF47" s="245"/>
      <c r="AG47" s="245"/>
      <c r="AH47" s="245"/>
      <c r="AI47" s="245"/>
      <c r="AJ47" s="246"/>
      <c r="AK47" s="247" t="s">
        <v>44</v>
      </c>
      <c r="AL47" s="248"/>
      <c r="AM47" s="248"/>
      <c r="AN47" s="248"/>
      <c r="AO47" s="248"/>
      <c r="AP47" s="248"/>
      <c r="AQ47" s="248"/>
      <c r="AR47" s="248"/>
      <c r="AS47" s="248"/>
      <c r="AT47" s="249">
        <v>54000</v>
      </c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14"/>
      <c r="BH47" s="14"/>
      <c r="BI47" s="14"/>
      <c r="BJ47" s="14"/>
      <c r="BK47" s="240" t="e">
        <f>SUM(#REF!)</f>
        <v>#REF!</v>
      </c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 t="s">
        <v>190</v>
      </c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1">
        <f>AT47</f>
        <v>54000</v>
      </c>
      <c r="CI47" s="241"/>
      <c r="CJ47" s="241"/>
      <c r="CK47" s="241"/>
      <c r="CL47" s="241"/>
      <c r="CM47" s="241"/>
      <c r="CN47" s="241"/>
      <c r="CO47" s="241"/>
      <c r="CP47" s="241"/>
      <c r="CQ47" s="241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</row>
    <row r="48" spans="1:256" s="34" customFormat="1" ht="180.75" customHeight="1">
      <c r="A48" s="30"/>
      <c r="B48" s="243" t="s">
        <v>47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77" t="s">
        <v>18</v>
      </c>
      <c r="AF48" s="277"/>
      <c r="AG48" s="277"/>
      <c r="AH48" s="277"/>
      <c r="AI48" s="277"/>
      <c r="AJ48" s="277"/>
      <c r="AK48" s="248" t="s">
        <v>46</v>
      </c>
      <c r="AL48" s="248"/>
      <c r="AM48" s="248"/>
      <c r="AN48" s="248"/>
      <c r="AO48" s="248"/>
      <c r="AP48" s="248"/>
      <c r="AQ48" s="248"/>
      <c r="AR48" s="248"/>
      <c r="AS48" s="248"/>
      <c r="AT48" s="249">
        <v>3000</v>
      </c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31"/>
      <c r="BH48" s="27"/>
      <c r="BI48" s="27"/>
      <c r="BJ48" s="28"/>
      <c r="BK48" s="249">
        <v>2000</v>
      </c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8"/>
      <c r="BW48" s="240">
        <v>2952</v>
      </c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1">
        <f>AT48-BW48</f>
        <v>48</v>
      </c>
      <c r="CI48" s="241"/>
      <c r="CJ48" s="241"/>
      <c r="CK48" s="241"/>
      <c r="CL48" s="241"/>
      <c r="CM48" s="241"/>
      <c r="CN48" s="241"/>
      <c r="CO48" s="241"/>
      <c r="CP48" s="241"/>
      <c r="CQ48" s="241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9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GC48" s="35"/>
      <c r="GR48" s="36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107" s="43" customFormat="1" ht="142.5" customHeight="1">
      <c r="A49" s="42"/>
      <c r="B49" s="237" t="s">
        <v>302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8" t="s">
        <v>18</v>
      </c>
      <c r="AF49" s="238"/>
      <c r="AG49" s="238"/>
      <c r="AH49" s="238"/>
      <c r="AI49" s="238"/>
      <c r="AJ49" s="238"/>
      <c r="AK49" s="239" t="s">
        <v>301</v>
      </c>
      <c r="AL49" s="239"/>
      <c r="AM49" s="239"/>
      <c r="AN49" s="239"/>
      <c r="AO49" s="239"/>
      <c r="AP49" s="239"/>
      <c r="AQ49" s="239"/>
      <c r="AR49" s="239"/>
      <c r="AS49" s="239"/>
      <c r="AT49" s="240">
        <v>35100</v>
      </c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 t="e">
        <f>SUM(#REF!)</f>
        <v>#REF!</v>
      </c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1">
        <v>15100</v>
      </c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2">
        <f>AT49-BW49</f>
        <v>20000</v>
      </c>
      <c r="CI49" s="241"/>
      <c r="CJ49" s="241"/>
      <c r="CK49" s="241"/>
      <c r="CL49" s="241"/>
      <c r="CM49" s="241"/>
      <c r="CN49" s="241"/>
      <c r="CO49" s="241"/>
      <c r="CP49" s="241"/>
      <c r="CQ49" s="241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</row>
    <row r="50" spans="1:107" s="43" customFormat="1" ht="211.5" customHeight="1">
      <c r="A50" s="42"/>
      <c r="B50" s="237" t="s">
        <v>109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8" t="s">
        <v>18</v>
      </c>
      <c r="AF50" s="238"/>
      <c r="AG50" s="238"/>
      <c r="AH50" s="238"/>
      <c r="AI50" s="238"/>
      <c r="AJ50" s="238"/>
      <c r="AK50" s="239" t="s">
        <v>48</v>
      </c>
      <c r="AL50" s="239"/>
      <c r="AM50" s="239"/>
      <c r="AN50" s="239"/>
      <c r="AO50" s="239"/>
      <c r="AP50" s="239"/>
      <c r="AQ50" s="239"/>
      <c r="AR50" s="239"/>
      <c r="AS50" s="239"/>
      <c r="AT50" s="240">
        <v>2164900</v>
      </c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 t="e">
        <f>SUM(#REF!)</f>
        <v>#REF!</v>
      </c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1">
        <v>1430180.66</v>
      </c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>
        <f>AT50-BW50</f>
        <v>734719.3400000001</v>
      </c>
      <c r="CI50" s="241"/>
      <c r="CJ50" s="241"/>
      <c r="CK50" s="241"/>
      <c r="CL50" s="241"/>
      <c r="CM50" s="241"/>
      <c r="CN50" s="241"/>
      <c r="CO50" s="241"/>
      <c r="CP50" s="241"/>
      <c r="CQ50" s="241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</row>
    <row r="51" spans="1:107" s="43" customFormat="1" ht="124.5" customHeight="1">
      <c r="A51" s="42"/>
      <c r="B51" s="237" t="s">
        <v>1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8" t="s">
        <v>18</v>
      </c>
      <c r="AF51" s="238"/>
      <c r="AG51" s="238"/>
      <c r="AH51" s="238"/>
      <c r="AI51" s="238"/>
      <c r="AJ51" s="238"/>
      <c r="AK51" s="239" t="s">
        <v>303</v>
      </c>
      <c r="AL51" s="239"/>
      <c r="AM51" s="239"/>
      <c r="AN51" s="239"/>
      <c r="AO51" s="239"/>
      <c r="AP51" s="239"/>
      <c r="AQ51" s="239"/>
      <c r="AR51" s="239"/>
      <c r="AS51" s="239"/>
      <c r="AT51" s="240">
        <v>539300</v>
      </c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 t="e">
        <f>SUM(#REF!)</f>
        <v>#REF!</v>
      </c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1">
        <v>231700</v>
      </c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2">
        <f>AT51-BW51</f>
        <v>307600</v>
      </c>
      <c r="CI51" s="241"/>
      <c r="CJ51" s="241"/>
      <c r="CK51" s="241"/>
      <c r="CL51" s="241"/>
      <c r="CM51" s="241"/>
      <c r="CN51" s="241"/>
      <c r="CO51" s="241"/>
      <c r="CP51" s="241"/>
      <c r="CQ51" s="241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</row>
    <row r="52" spans="1:256" s="4" customFormat="1" ht="223.5" customHeight="1">
      <c r="A52" s="15"/>
      <c r="B52" s="276" t="s">
        <v>50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55" t="s">
        <v>18</v>
      </c>
      <c r="AF52" s="255"/>
      <c r="AG52" s="255"/>
      <c r="AH52" s="255"/>
      <c r="AI52" s="255"/>
      <c r="AJ52" s="255"/>
      <c r="AK52" s="248" t="s">
        <v>49</v>
      </c>
      <c r="AL52" s="248"/>
      <c r="AM52" s="248"/>
      <c r="AN52" s="248"/>
      <c r="AO52" s="248"/>
      <c r="AP52" s="248"/>
      <c r="AQ52" s="248"/>
      <c r="AR52" s="248"/>
      <c r="AS52" s="248"/>
      <c r="AT52" s="240">
        <v>54000</v>
      </c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>
        <v>15000</v>
      </c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>
        <v>40855.03</v>
      </c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>
        <f>AT52-BW52</f>
        <v>13144.970000000001</v>
      </c>
      <c r="CI52" s="240"/>
      <c r="CJ52" s="240"/>
      <c r="CK52" s="240"/>
      <c r="CL52" s="240"/>
      <c r="CM52" s="240"/>
      <c r="CN52" s="240"/>
      <c r="CO52" s="240"/>
      <c r="CP52" s="240"/>
      <c r="CQ52" s="240"/>
      <c r="CR52" s="273"/>
      <c r="CS52" s="273"/>
      <c r="CT52" s="273"/>
      <c r="CU52" s="273"/>
      <c r="CV52" s="273"/>
      <c r="CW52" s="273"/>
      <c r="CX52" s="273"/>
      <c r="CY52" s="273"/>
      <c r="CZ52" s="273"/>
      <c r="DA52" s="273"/>
      <c r="DB52" s="273"/>
      <c r="DC52" s="273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07" ht="144" customHeight="1">
      <c r="A53" s="15"/>
      <c r="B53" s="274" t="s">
        <v>51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55" t="s">
        <v>18</v>
      </c>
      <c r="AF53" s="255"/>
      <c r="AG53" s="255"/>
      <c r="AH53" s="255"/>
      <c r="AI53" s="255"/>
      <c r="AJ53" s="255"/>
      <c r="AK53" s="275" t="s">
        <v>281</v>
      </c>
      <c r="AL53" s="275"/>
      <c r="AM53" s="275"/>
      <c r="AN53" s="275"/>
      <c r="AO53" s="275"/>
      <c r="AP53" s="275"/>
      <c r="AQ53" s="275"/>
      <c r="AR53" s="275"/>
      <c r="AS53" s="275"/>
      <c r="AT53" s="240">
        <v>60000</v>
      </c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>
        <v>149400</v>
      </c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>
        <v>60000</v>
      </c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2" t="s">
        <v>53</v>
      </c>
      <c r="CI53" s="241"/>
      <c r="CJ53" s="241"/>
      <c r="CK53" s="241"/>
      <c r="CL53" s="241"/>
      <c r="CM53" s="241"/>
      <c r="CN53" s="241"/>
      <c r="CO53" s="241"/>
      <c r="CP53" s="241"/>
      <c r="CQ53" s="241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</row>
    <row r="54" spans="1:256" ht="28.5" customHeight="1">
      <c r="A54" s="44"/>
      <c r="B54" s="269" t="s">
        <v>110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70" t="s">
        <v>111</v>
      </c>
      <c r="AF54" s="270"/>
      <c r="AG54" s="270"/>
      <c r="AH54" s="270"/>
      <c r="AI54" s="270"/>
      <c r="AJ54" s="270"/>
      <c r="AK54" s="271" t="s">
        <v>112</v>
      </c>
      <c r="AL54" s="271"/>
      <c r="AM54" s="271"/>
      <c r="AN54" s="271"/>
      <c r="AO54" s="271"/>
      <c r="AP54" s="271"/>
      <c r="AQ54" s="271"/>
      <c r="AR54" s="271"/>
      <c r="AS54" s="271"/>
      <c r="AT54" s="272">
        <f>стр1!BB17-стр2!AT8</f>
        <v>-2270335.3900000006</v>
      </c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>
        <f>стр1!BX17-стр2!BW8</f>
        <v>-757802.79</v>
      </c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 t="s">
        <v>112</v>
      </c>
      <c r="CI54" s="267"/>
      <c r="CJ54" s="267"/>
      <c r="CK54" s="267"/>
      <c r="CL54" s="267"/>
      <c r="CM54" s="267"/>
      <c r="CN54" s="267"/>
      <c r="CO54" s="267"/>
      <c r="CP54" s="267"/>
      <c r="CQ54" s="267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107" ht="3" customHeight="1" hidden="1">
      <c r="A55" s="15"/>
      <c r="B55" s="264" t="s">
        <v>113</v>
      </c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5" t="s">
        <v>111</v>
      </c>
      <c r="AF55" s="265"/>
      <c r="AG55" s="265"/>
      <c r="AH55" s="265"/>
      <c r="AI55" s="265"/>
      <c r="AJ55" s="265"/>
      <c r="AK55" s="266"/>
      <c r="AL55" s="266"/>
      <c r="AM55" s="266"/>
      <c r="AN55" s="266"/>
      <c r="AO55" s="266"/>
      <c r="AP55" s="266"/>
      <c r="AQ55" s="266"/>
      <c r="AR55" s="266"/>
      <c r="AS55" s="266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>
        <f>стр1!BX13-стр2!BW4</f>
        <v>0</v>
      </c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</row>
    <row r="56" spans="1:107" ht="14.25" customHeight="1" hidden="1">
      <c r="A56" s="15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60"/>
      <c r="AF56" s="260"/>
      <c r="AG56" s="260"/>
      <c r="AH56" s="260"/>
      <c r="AI56" s="260"/>
      <c r="AJ56" s="260"/>
      <c r="AK56" s="261"/>
      <c r="AL56" s="261"/>
      <c r="AM56" s="261"/>
      <c r="AN56" s="261"/>
      <c r="AO56" s="261"/>
      <c r="AP56" s="261"/>
      <c r="AQ56" s="261"/>
      <c r="AR56" s="261"/>
      <c r="AS56" s="261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</row>
    <row r="57" spans="1:107" ht="14.25" customHeight="1" hidden="1">
      <c r="A57" s="15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60"/>
      <c r="AF57" s="260"/>
      <c r="AG57" s="260"/>
      <c r="AH57" s="260"/>
      <c r="AI57" s="260"/>
      <c r="AJ57" s="260"/>
      <c r="AK57" s="261"/>
      <c r="AL57" s="261"/>
      <c r="AM57" s="261"/>
      <c r="AN57" s="261"/>
      <c r="AO57" s="261"/>
      <c r="AP57" s="261"/>
      <c r="AQ57" s="261"/>
      <c r="AR57" s="261"/>
      <c r="AS57" s="261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</row>
    <row r="58" spans="1:107" ht="14.25" customHeight="1" hidden="1">
      <c r="A58" s="15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60"/>
      <c r="AF58" s="260"/>
      <c r="AG58" s="260"/>
      <c r="AH58" s="260"/>
      <c r="AI58" s="260"/>
      <c r="AJ58" s="260"/>
      <c r="AK58" s="261"/>
      <c r="AL58" s="261"/>
      <c r="AM58" s="261"/>
      <c r="AN58" s="261"/>
      <c r="AO58" s="261"/>
      <c r="AP58" s="261"/>
      <c r="AQ58" s="261"/>
      <c r="AR58" s="261"/>
      <c r="AS58" s="261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</row>
    <row r="59" spans="31:95" ht="11.25">
      <c r="AE59" s="1">
        <v>277</v>
      </c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</row>
    <row r="60" spans="31:95" ht="11.25">
      <c r="AE60" s="1">
        <v>278</v>
      </c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</row>
    <row r="61" spans="46:95" ht="11.25"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</row>
    <row r="62" spans="46:95" ht="11.25"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</row>
    <row r="63" spans="46:95" ht="11.25"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</row>
    <row r="64" spans="46:95" ht="11.25"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</row>
    <row r="65" spans="46:95" ht="11.25"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</row>
    <row r="66" spans="46:95" ht="11.25"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</row>
    <row r="67" spans="46:95" ht="11.25"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</row>
    <row r="68" spans="46:95" ht="11.25"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</row>
    <row r="69" spans="46:95" ht="11.25"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</row>
    <row r="70" spans="46:95" ht="11.25"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</row>
    <row r="71" spans="46:95" ht="11.25"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</row>
    <row r="72" spans="46:95" ht="11.25"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</row>
    <row r="73" spans="46:95" ht="11.25"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</row>
    <row r="74" spans="46:95" ht="11.25"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</row>
    <row r="75" spans="46:95" ht="11.25"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</row>
    <row r="76" spans="46:95" ht="11.25"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</row>
    <row r="77" spans="46:95" ht="11.25"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</row>
    <row r="78" spans="46:95" ht="11.25"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</row>
    <row r="79" spans="46:95" ht="11.25"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</row>
    <row r="80" spans="46:95" ht="11.25"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</row>
    <row r="81" spans="46:95" ht="11.25"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</row>
    <row r="82" spans="46:95" ht="11.25"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</row>
    <row r="83" spans="46:95" ht="11.25"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</row>
    <row r="84" spans="46:95" ht="11.25"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</row>
    <row r="85" spans="46:95" ht="11.25"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</row>
    <row r="86" spans="46:95" ht="11.25"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</row>
    <row r="87" spans="46:95" ht="11.25"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</row>
    <row r="88" spans="46:95" ht="11.25"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</row>
    <row r="89" spans="46:95" ht="11.25"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</row>
    <row r="90" spans="46:95" ht="11.25"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</row>
    <row r="91" spans="46:95" ht="11.25"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</row>
    <row r="92" spans="46:95" ht="11.25"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</row>
    <row r="93" spans="46:95" ht="11.25"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</row>
    <row r="94" spans="46:95" ht="11.25"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</row>
    <row r="95" spans="46:95" ht="11.25"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</row>
    <row r="96" spans="46:95" ht="11.25"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</row>
    <row r="97" spans="46:95" ht="11.25"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</row>
    <row r="98" spans="46:95" ht="11.25"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</row>
    <row r="99" spans="46:95" ht="11.25"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</row>
    <row r="100" spans="46:95" ht="11.25"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</row>
    <row r="101" spans="46:95" ht="11.25"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</row>
    <row r="102" spans="46:95" ht="11.25"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</row>
    <row r="103" spans="46:95" ht="11.25"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</row>
    <row r="104" spans="46:95" ht="11.25"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</row>
    <row r="105" spans="46:95" ht="11.25"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</row>
    <row r="106" spans="46:95" ht="11.25"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</row>
    <row r="107" spans="46:95" ht="11.25"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</row>
    <row r="108" spans="46:95" ht="11.25"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</row>
    <row r="109" spans="46:95" ht="11.25"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</row>
    <row r="110" spans="46:95" ht="11.25"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</row>
    <row r="111" spans="46:95" ht="11.25"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</row>
    <row r="112" spans="46:95" ht="11.25"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</row>
    <row r="113" spans="46:95" ht="11.25"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</row>
    <row r="114" spans="46:95" ht="11.25"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</row>
    <row r="115" spans="46:95" ht="11.25"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</row>
    <row r="116" spans="46:95" ht="11.25"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</row>
    <row r="117" spans="46:95" ht="11.25"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</row>
    <row r="118" spans="46:95" ht="11.25"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</row>
    <row r="119" spans="46:95" ht="11.25"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</row>
    <row r="120" spans="46:95" ht="11.25"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</row>
    <row r="121" spans="46:95" ht="11.25"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</row>
    <row r="122" spans="46:95" ht="11.25"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</row>
    <row r="123" spans="46:95" ht="11.25"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</row>
    <row r="124" spans="46:95" ht="11.25"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</row>
    <row r="125" spans="46:95" ht="11.25"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</row>
    <row r="126" spans="46:95" ht="11.25"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</row>
    <row r="127" spans="46:95" ht="11.25"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</row>
    <row r="128" spans="46:95" ht="11.25"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</row>
    <row r="129" spans="46:95" ht="11.25"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</row>
    <row r="130" spans="46:95" ht="11.25"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</row>
    <row r="131" spans="46:95" ht="11.25"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</row>
    <row r="132" spans="46:95" ht="11.25"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</row>
    <row r="133" spans="46:95" ht="11.25"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</row>
    <row r="134" spans="46:95" ht="11.25"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</row>
    <row r="135" spans="46:95" ht="11.25"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</row>
    <row r="136" spans="46:95" ht="11.25"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</row>
    <row r="137" spans="46:95" ht="11.25"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</row>
    <row r="138" spans="46:95" ht="11.25"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</row>
    <row r="139" spans="46:95" ht="11.25"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</row>
    <row r="140" spans="46:95" ht="11.25"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</row>
    <row r="141" spans="46:95" ht="11.25"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</row>
    <row r="142" spans="46:95" ht="11.25"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</row>
    <row r="143" spans="46:95" ht="11.25"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</row>
    <row r="144" spans="46:95" ht="11.25"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</row>
    <row r="145" spans="46:95" ht="11.25"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</row>
    <row r="146" spans="46:95" ht="11.25"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</row>
    <row r="147" spans="46:95" ht="11.25"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</row>
    <row r="148" spans="46:95" ht="11.25"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</row>
    <row r="149" spans="46:95" ht="11.25"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</row>
    <row r="150" spans="46:95" ht="11.25"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</row>
    <row r="151" spans="46:95" ht="11.25"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</row>
    <row r="152" spans="46:95" ht="11.25"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</row>
    <row r="153" spans="46:95" ht="11.25"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</row>
    <row r="154" spans="46:95" ht="11.25"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</row>
    <row r="155" spans="46:95" ht="11.25"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</row>
    <row r="156" spans="46:95" ht="11.25"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</row>
    <row r="157" spans="46:95" ht="11.25"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</row>
    <row r="158" spans="46:95" ht="11.25"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</row>
    <row r="159" spans="46:95" ht="11.25"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</row>
    <row r="160" spans="46:95" ht="11.25"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</row>
    <row r="161" spans="46:95" ht="11.25"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</row>
    <row r="162" spans="46:95" ht="11.25"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</row>
    <row r="163" spans="46:95" ht="11.25"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</row>
    <row r="164" spans="46:95" ht="11.25"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</row>
    <row r="165" spans="46:95" ht="11.25"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</row>
    <row r="166" spans="46:95" ht="11.25"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</row>
    <row r="167" spans="46:95" ht="11.25"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</row>
    <row r="168" spans="46:95" ht="11.25"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</row>
    <row r="169" spans="46:95" ht="11.25"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</row>
    <row r="170" spans="46:95" ht="11.25"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</row>
    <row r="171" spans="46:95" ht="11.25"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</row>
    <row r="172" spans="46:95" ht="11.25"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</row>
    <row r="173" spans="46:95" ht="11.25"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</row>
    <row r="174" spans="46:95" ht="11.25"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</row>
    <row r="175" spans="46:95" ht="11.25"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</row>
    <row r="176" spans="46:95" ht="11.25"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</row>
    <row r="177" spans="46:95" ht="11.25"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</row>
    <row r="178" spans="46:95" ht="11.25"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</row>
    <row r="179" spans="46:95" ht="11.25"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</row>
    <row r="180" spans="46:95" ht="11.25"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</row>
    <row r="181" spans="46:95" ht="11.25"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</row>
    <row r="182" spans="46:95" ht="11.25"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</row>
    <row r="183" spans="46:95" ht="11.25"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</row>
    <row r="184" spans="46:95" ht="11.25"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</row>
    <row r="185" spans="46:95" ht="11.25"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</row>
    <row r="186" spans="46:95" ht="11.25"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</row>
    <row r="187" spans="46:95" ht="11.25"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</row>
    <row r="188" spans="46:95" ht="11.25"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</row>
    <row r="189" spans="46:95" ht="11.25"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</row>
    <row r="190" spans="46:95" ht="11.25"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</row>
    <row r="191" spans="46:95" ht="11.25"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</row>
    <row r="192" spans="46:95" ht="11.25"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</row>
    <row r="193" spans="46:95" ht="11.25"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</row>
    <row r="194" spans="46:95" ht="11.25"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</row>
    <row r="195" spans="46:95" ht="11.25"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</row>
    <row r="196" spans="46:95" ht="11.25"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</row>
    <row r="197" spans="46:95" ht="11.25"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</row>
    <row r="198" spans="46:95" ht="11.25"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</row>
    <row r="199" spans="46:95" ht="11.25"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</row>
    <row r="200" spans="46:95" ht="11.25"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</row>
    <row r="201" spans="46:95" ht="11.25"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</row>
    <row r="202" spans="46:95" ht="11.25"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</row>
    <row r="203" spans="46:95" ht="11.25"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</row>
    <row r="204" spans="46:95" ht="11.25"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</row>
    <row r="205" spans="46:95" ht="11.25"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</row>
    <row r="206" spans="46:95" ht="11.25"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</row>
    <row r="207" spans="46:95" ht="11.25"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</row>
    <row r="208" spans="46:95" ht="11.25"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</row>
    <row r="209" spans="46:95" ht="11.25"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</row>
    <row r="210" spans="46:95" ht="11.25"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</row>
    <row r="211" spans="46:95" ht="11.25"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</row>
    <row r="212" spans="46:95" ht="11.25"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</row>
    <row r="213" spans="46:95" ht="11.25"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</row>
    <row r="214" spans="46:95" ht="11.25"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</row>
    <row r="215" spans="46:95" ht="11.25"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</row>
    <row r="216" spans="46:95" ht="11.25"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</row>
    <row r="217" spans="46:95" ht="11.25"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</row>
    <row r="218" spans="46:95" ht="11.25"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</row>
    <row r="219" spans="46:95" ht="11.25"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</row>
    <row r="220" spans="46:95" ht="11.25"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</row>
    <row r="221" spans="46:95" ht="11.25"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</row>
    <row r="222" spans="46:95" ht="11.25"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</row>
    <row r="223" spans="46:95" ht="11.25"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</row>
    <row r="224" spans="46:95" ht="11.25"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</row>
    <row r="225" spans="46:95" ht="11.25"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</row>
    <row r="226" spans="46:95" ht="11.25"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</row>
    <row r="227" spans="46:95" ht="11.25"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</row>
    <row r="228" spans="46:95" ht="11.25"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</row>
    <row r="229" spans="46:95" ht="11.25"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</row>
    <row r="230" spans="46:95" ht="11.25"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</row>
    <row r="231" spans="46:95" ht="11.25"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</row>
    <row r="232" spans="46:95" ht="11.25"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</row>
    <row r="233" spans="46:95" ht="11.25"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</row>
    <row r="234" spans="46:95" ht="11.25"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</row>
    <row r="235" spans="46:95" ht="11.25"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</row>
    <row r="236" spans="46:95" ht="11.25"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</row>
    <row r="237" spans="46:95" ht="11.25"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</row>
    <row r="238" spans="46:95" ht="11.25"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</row>
    <row r="239" spans="46:95" ht="11.25"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</row>
  </sheetData>
  <sheetProtection selectLockedCells="1" selectUnlockedCells="1"/>
  <mergeCells count="412">
    <mergeCell ref="BW22:CG22"/>
    <mergeCell ref="CH22:CQ22"/>
    <mergeCell ref="CR22:DB22"/>
    <mergeCell ref="AE22:AJ22"/>
    <mergeCell ref="AK22:AS22"/>
    <mergeCell ref="AT22:BF22"/>
    <mergeCell ref="BK22:BV22"/>
    <mergeCell ref="BK12:BV12"/>
    <mergeCell ref="BW12:CG12"/>
    <mergeCell ref="CH12:CQ12"/>
    <mergeCell ref="CR12:DC12"/>
    <mergeCell ref="B12:AD12"/>
    <mergeCell ref="AE12:AJ12"/>
    <mergeCell ref="AK12:AS12"/>
    <mergeCell ref="AT12:BJ12"/>
    <mergeCell ref="BK35:BV35"/>
    <mergeCell ref="BW35:CG35"/>
    <mergeCell ref="CH35:CQ35"/>
    <mergeCell ref="CR35:DB35"/>
    <mergeCell ref="B35:AD35"/>
    <mergeCell ref="AE35:AJ35"/>
    <mergeCell ref="AK35:AS35"/>
    <mergeCell ref="AT35:BG35"/>
    <mergeCell ref="BK29:BU29"/>
    <mergeCell ref="BW29:CG29"/>
    <mergeCell ref="CH29:CQ29"/>
    <mergeCell ref="B29:AD29"/>
    <mergeCell ref="AE29:AJ29"/>
    <mergeCell ref="AK29:AS29"/>
    <mergeCell ref="AT29:BF29"/>
    <mergeCell ref="BW37:CG37"/>
    <mergeCell ref="CH37:CQ37"/>
    <mergeCell ref="CR37:DB37"/>
    <mergeCell ref="BK37:BV37"/>
    <mergeCell ref="B37:AD37"/>
    <mergeCell ref="AE37:AJ37"/>
    <mergeCell ref="AK37:AS37"/>
    <mergeCell ref="AT37:BG37"/>
    <mergeCell ref="BK25:BU25"/>
    <mergeCell ref="BW25:CG25"/>
    <mergeCell ref="B18:AD18"/>
    <mergeCell ref="AE18:AJ18"/>
    <mergeCell ref="B25:AD25"/>
    <mergeCell ref="AE25:AJ25"/>
    <mergeCell ref="AK25:AS25"/>
    <mergeCell ref="AT25:BF25"/>
    <mergeCell ref="AT18:BJ18"/>
    <mergeCell ref="BK18:BV18"/>
    <mergeCell ref="CH25:CQ25"/>
    <mergeCell ref="CR25:DB25"/>
    <mergeCell ref="CH2:CQ2"/>
    <mergeCell ref="A3:DC3"/>
    <mergeCell ref="A5:AD6"/>
    <mergeCell ref="AE5:AJ6"/>
    <mergeCell ref="AK5:AS6"/>
    <mergeCell ref="AT5:BJ6"/>
    <mergeCell ref="BK5:BV6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CH8:DC8"/>
    <mergeCell ref="B9:AD9"/>
    <mergeCell ref="AE9:AJ9"/>
    <mergeCell ref="AK9:AS9"/>
    <mergeCell ref="AT9:BJ9"/>
    <mergeCell ref="BK9:BV9"/>
    <mergeCell ref="BW9:CG9"/>
    <mergeCell ref="CH9:DC9"/>
    <mergeCell ref="B10:AD10"/>
    <mergeCell ref="AE10:AJ10"/>
    <mergeCell ref="AK10:AS10"/>
    <mergeCell ref="AT10:BJ10"/>
    <mergeCell ref="BK10:BV10"/>
    <mergeCell ref="BW10:CG10"/>
    <mergeCell ref="CH10:CQ10"/>
    <mergeCell ref="CR10:DC10"/>
    <mergeCell ref="B11:AD11"/>
    <mergeCell ref="AE11:AJ11"/>
    <mergeCell ref="AK11:AS11"/>
    <mergeCell ref="AT11:BJ11"/>
    <mergeCell ref="BK11:BV11"/>
    <mergeCell ref="BW11:CG11"/>
    <mergeCell ref="CH11:CQ11"/>
    <mergeCell ref="CR11:DC11"/>
    <mergeCell ref="B13:AD13"/>
    <mergeCell ref="AE13:AJ13"/>
    <mergeCell ref="AK13:AS13"/>
    <mergeCell ref="AT13:BJ13"/>
    <mergeCell ref="BK13:BV13"/>
    <mergeCell ref="BW13:CG13"/>
    <mergeCell ref="CH13:CQ13"/>
    <mergeCell ref="CR13:DC13"/>
    <mergeCell ref="B14:AD14"/>
    <mergeCell ref="AE14:AJ14"/>
    <mergeCell ref="AK14:AS14"/>
    <mergeCell ref="AT14:BJ14"/>
    <mergeCell ref="BK14:BV14"/>
    <mergeCell ref="BW14:CG14"/>
    <mergeCell ref="CH14:CQ14"/>
    <mergeCell ref="CR14:DC14"/>
    <mergeCell ref="CR15:DC15"/>
    <mergeCell ref="B15:AD15"/>
    <mergeCell ref="AE15:AJ15"/>
    <mergeCell ref="AK15:AS15"/>
    <mergeCell ref="AT15:BJ15"/>
    <mergeCell ref="CH18:CQ18"/>
    <mergeCell ref="BK15:BV15"/>
    <mergeCell ref="BW15:CG15"/>
    <mergeCell ref="CH15:CQ15"/>
    <mergeCell ref="BW18:CG18"/>
    <mergeCell ref="CR18:DC18"/>
    <mergeCell ref="B17:AD17"/>
    <mergeCell ref="AE17:AJ17"/>
    <mergeCell ref="AK17:AS17"/>
    <mergeCell ref="AT17:BJ17"/>
    <mergeCell ref="BK17:BV17"/>
    <mergeCell ref="BW17:CG17"/>
    <mergeCell ref="CH17:CQ17"/>
    <mergeCell ref="CR17:DC17"/>
    <mergeCell ref="AK18:AS18"/>
    <mergeCell ref="B19:AD19"/>
    <mergeCell ref="AE19:AJ19"/>
    <mergeCell ref="AK19:AS19"/>
    <mergeCell ref="AT19:BJ19"/>
    <mergeCell ref="BK19:BV19"/>
    <mergeCell ref="BW19:CG19"/>
    <mergeCell ref="CH19:CQ19"/>
    <mergeCell ref="CR19:DC19"/>
    <mergeCell ref="B20:AD20"/>
    <mergeCell ref="AE20:AJ20"/>
    <mergeCell ref="AK20:AS20"/>
    <mergeCell ref="BK20:BV20"/>
    <mergeCell ref="AT20:BF20"/>
    <mergeCell ref="BW20:CG20"/>
    <mergeCell ref="CH20:CQ20"/>
    <mergeCell ref="CR20:DB20"/>
    <mergeCell ref="B21:AD21"/>
    <mergeCell ref="AE21:AJ21"/>
    <mergeCell ref="AK21:AS21"/>
    <mergeCell ref="AT21:BF21"/>
    <mergeCell ref="BK21:BV21"/>
    <mergeCell ref="BW21:CG21"/>
    <mergeCell ref="CH21:CQ21"/>
    <mergeCell ref="CR21:DB21"/>
    <mergeCell ref="B23:AD23"/>
    <mergeCell ref="AE23:AJ23"/>
    <mergeCell ref="AK23:AS23"/>
    <mergeCell ref="AT23:BF23"/>
    <mergeCell ref="BK23:BV23"/>
    <mergeCell ref="BW23:CG23"/>
    <mergeCell ref="CH23:CQ23"/>
    <mergeCell ref="CR23:DB23"/>
    <mergeCell ref="B22:AD22"/>
    <mergeCell ref="B24:AD24"/>
    <mergeCell ref="AE24:AJ24"/>
    <mergeCell ref="AK24:AS24"/>
    <mergeCell ref="AT24:BF24"/>
    <mergeCell ref="BK24:BU24"/>
    <mergeCell ref="BW24:CG24"/>
    <mergeCell ref="CH24:CQ24"/>
    <mergeCell ref="CR24:DB24"/>
    <mergeCell ref="B26:AD26"/>
    <mergeCell ref="AE26:AJ26"/>
    <mergeCell ref="AK26:AS26"/>
    <mergeCell ref="AT26:BF26"/>
    <mergeCell ref="BK26:BU26"/>
    <mergeCell ref="BW26:CG26"/>
    <mergeCell ref="CH26:CQ26"/>
    <mergeCell ref="CR26:DB26"/>
    <mergeCell ref="B27:AD27"/>
    <mergeCell ref="AE27:AJ27"/>
    <mergeCell ref="AK27:AS27"/>
    <mergeCell ref="AT27:BF27"/>
    <mergeCell ref="BK27:BU27"/>
    <mergeCell ref="BW27:CG27"/>
    <mergeCell ref="CH27:CQ27"/>
    <mergeCell ref="CR27:DB27"/>
    <mergeCell ref="B28:AD28"/>
    <mergeCell ref="AE28:AJ28"/>
    <mergeCell ref="AK28:AS28"/>
    <mergeCell ref="AT28:BF28"/>
    <mergeCell ref="BK28:BU28"/>
    <mergeCell ref="BW28:CG28"/>
    <mergeCell ref="CH28:CQ28"/>
    <mergeCell ref="CR28:DB28"/>
    <mergeCell ref="BW30:CG30"/>
    <mergeCell ref="B30:AD30"/>
    <mergeCell ref="AE30:AJ30"/>
    <mergeCell ref="AK30:AS30"/>
    <mergeCell ref="AT30:BG30"/>
    <mergeCell ref="BK30:BV30"/>
    <mergeCell ref="CH30:CQ30"/>
    <mergeCell ref="CR30:DB30"/>
    <mergeCell ref="B31:AD31"/>
    <mergeCell ref="AE31:AJ31"/>
    <mergeCell ref="AK31:AS31"/>
    <mergeCell ref="AT31:BG31"/>
    <mergeCell ref="BK31:BV31"/>
    <mergeCell ref="BW31:CG31"/>
    <mergeCell ref="CH31:CQ31"/>
    <mergeCell ref="CR31:DB31"/>
    <mergeCell ref="B32:AD32"/>
    <mergeCell ref="AE32:AJ32"/>
    <mergeCell ref="AK32:AS32"/>
    <mergeCell ref="AT32:BG32"/>
    <mergeCell ref="BK32:BV32"/>
    <mergeCell ref="BW32:CG32"/>
    <mergeCell ref="CH32:CQ32"/>
    <mergeCell ref="CR32:DB32"/>
    <mergeCell ref="B36:AD36"/>
    <mergeCell ref="AE36:AJ36"/>
    <mergeCell ref="AK36:AS36"/>
    <mergeCell ref="AT36:BG36"/>
    <mergeCell ref="BK36:BV36"/>
    <mergeCell ref="BW36:CG36"/>
    <mergeCell ref="CH36:CQ36"/>
    <mergeCell ref="CR36:DB36"/>
    <mergeCell ref="B39:AD39"/>
    <mergeCell ref="AE39:AJ39"/>
    <mergeCell ref="AK39:AS39"/>
    <mergeCell ref="AT39:BG39"/>
    <mergeCell ref="BK39:BV39"/>
    <mergeCell ref="BW39:CG39"/>
    <mergeCell ref="CH39:CQ39"/>
    <mergeCell ref="CR39:DB39"/>
    <mergeCell ref="BW40:CG40"/>
    <mergeCell ref="CH40:CQ40"/>
    <mergeCell ref="CR40:DB40"/>
    <mergeCell ref="B40:AD40"/>
    <mergeCell ref="AE40:AJ40"/>
    <mergeCell ref="AK40:AS40"/>
    <mergeCell ref="AT40:BG40"/>
    <mergeCell ref="B42:AD42"/>
    <mergeCell ref="AE42:AJ42"/>
    <mergeCell ref="AK42:AS42"/>
    <mergeCell ref="AT42:BF42"/>
    <mergeCell ref="BK42:BU42"/>
    <mergeCell ref="BW42:CG42"/>
    <mergeCell ref="CH42:CQ42"/>
    <mergeCell ref="CR42:DB42"/>
    <mergeCell ref="B43:AD43"/>
    <mergeCell ref="AE43:AJ43"/>
    <mergeCell ref="AK43:AS43"/>
    <mergeCell ref="AT43:BF43"/>
    <mergeCell ref="BK43:BU43"/>
    <mergeCell ref="BW43:CG43"/>
    <mergeCell ref="CH43:CQ43"/>
    <mergeCell ref="CR43:DB43"/>
    <mergeCell ref="B44:AD44"/>
    <mergeCell ref="AE44:AJ44"/>
    <mergeCell ref="AK44:AS44"/>
    <mergeCell ref="AT44:BF44"/>
    <mergeCell ref="BK44:BU44"/>
    <mergeCell ref="BW44:CG44"/>
    <mergeCell ref="CH44:CQ44"/>
    <mergeCell ref="CR44:DB44"/>
    <mergeCell ref="BK45:BU45"/>
    <mergeCell ref="BW45:CG45"/>
    <mergeCell ref="CH45:CQ45"/>
    <mergeCell ref="B45:AD45"/>
    <mergeCell ref="AE45:AJ45"/>
    <mergeCell ref="AK45:AS45"/>
    <mergeCell ref="AT45:BF45"/>
    <mergeCell ref="BK46:BU46"/>
    <mergeCell ref="BW46:CG46"/>
    <mergeCell ref="CH46:CQ46"/>
    <mergeCell ref="CR46:DB46"/>
    <mergeCell ref="B46:AD46"/>
    <mergeCell ref="AE46:AJ46"/>
    <mergeCell ref="AK46:AS46"/>
    <mergeCell ref="AT46:BF46"/>
    <mergeCell ref="CR48:DB48"/>
    <mergeCell ref="B48:AD48"/>
    <mergeCell ref="AE48:AJ48"/>
    <mergeCell ref="AK48:AS48"/>
    <mergeCell ref="AT48:BF48"/>
    <mergeCell ref="BW50:CG50"/>
    <mergeCell ref="CH50:CQ50"/>
    <mergeCell ref="BK48:BU48"/>
    <mergeCell ref="BW48:CG48"/>
    <mergeCell ref="CH48:CQ48"/>
    <mergeCell ref="BK49:BV49"/>
    <mergeCell ref="BW49:CG49"/>
    <mergeCell ref="CH49:CQ49"/>
    <mergeCell ref="AE50:AJ50"/>
    <mergeCell ref="AK50:AS50"/>
    <mergeCell ref="AT50:BJ50"/>
    <mergeCell ref="BK50:BV50"/>
    <mergeCell ref="CR50:DC50"/>
    <mergeCell ref="B52:AD52"/>
    <mergeCell ref="AE52:AJ52"/>
    <mergeCell ref="AK52:AS52"/>
    <mergeCell ref="AT52:BJ52"/>
    <mergeCell ref="BK52:BV52"/>
    <mergeCell ref="BW52:CG52"/>
    <mergeCell ref="CH52:CQ52"/>
    <mergeCell ref="CR52:DC52"/>
    <mergeCell ref="B50:AD50"/>
    <mergeCell ref="B53:AD53"/>
    <mergeCell ref="AE53:AJ53"/>
    <mergeCell ref="AK53:AS53"/>
    <mergeCell ref="AT53:BJ53"/>
    <mergeCell ref="BK53:BV53"/>
    <mergeCell ref="BW53:CG53"/>
    <mergeCell ref="CH53:CQ53"/>
    <mergeCell ref="CR53:DC53"/>
    <mergeCell ref="B54:AD54"/>
    <mergeCell ref="AE54:AJ54"/>
    <mergeCell ref="AK54:AS54"/>
    <mergeCell ref="AT54:BJ54"/>
    <mergeCell ref="BK54:BV54"/>
    <mergeCell ref="BW54:CG54"/>
    <mergeCell ref="CH54:CQ54"/>
    <mergeCell ref="CR54:DC54"/>
    <mergeCell ref="B55:AD55"/>
    <mergeCell ref="AE55:AJ55"/>
    <mergeCell ref="AK55:AS55"/>
    <mergeCell ref="AT55:BJ55"/>
    <mergeCell ref="BK55:BV55"/>
    <mergeCell ref="BW55:CG55"/>
    <mergeCell ref="CH55:CQ55"/>
    <mergeCell ref="CR55:DC55"/>
    <mergeCell ref="CR56:DC56"/>
    <mergeCell ref="B56:AD56"/>
    <mergeCell ref="AE56:AJ56"/>
    <mergeCell ref="AK56:AS56"/>
    <mergeCell ref="AT56:BJ56"/>
    <mergeCell ref="CR57:DC57"/>
    <mergeCell ref="B57:AD57"/>
    <mergeCell ref="AE57:AJ57"/>
    <mergeCell ref="AK57:AS57"/>
    <mergeCell ref="AT57:BJ57"/>
    <mergeCell ref="CR58:DC58"/>
    <mergeCell ref="B58:AD58"/>
    <mergeCell ref="AE58:AJ58"/>
    <mergeCell ref="AK58:AS58"/>
    <mergeCell ref="AT58:BJ58"/>
    <mergeCell ref="AT38:BG38"/>
    <mergeCell ref="BK58:BV58"/>
    <mergeCell ref="BW58:CG58"/>
    <mergeCell ref="CH58:CQ58"/>
    <mergeCell ref="BK57:BV57"/>
    <mergeCell ref="BW57:CG57"/>
    <mergeCell ref="CH57:CQ57"/>
    <mergeCell ref="BK56:BV56"/>
    <mergeCell ref="BW56:CG56"/>
    <mergeCell ref="CH56:CQ56"/>
    <mergeCell ref="B33:AD33"/>
    <mergeCell ref="AE33:AJ33"/>
    <mergeCell ref="AK33:AS33"/>
    <mergeCell ref="AT33:BF33"/>
    <mergeCell ref="BK33:BU33"/>
    <mergeCell ref="BW33:CG33"/>
    <mergeCell ref="CH33:CQ33"/>
    <mergeCell ref="CR33:DB33"/>
    <mergeCell ref="B34:AD34"/>
    <mergeCell ref="AE34:AJ34"/>
    <mergeCell ref="AK34:AS34"/>
    <mergeCell ref="AT34:BF34"/>
    <mergeCell ref="CH41:CQ41"/>
    <mergeCell ref="CR41:DB41"/>
    <mergeCell ref="BK34:BU34"/>
    <mergeCell ref="BW34:CG34"/>
    <mergeCell ref="CH34:CQ34"/>
    <mergeCell ref="CR34:DB34"/>
    <mergeCell ref="BK38:BV38"/>
    <mergeCell ref="CH38:CQ38"/>
    <mergeCell ref="CR38:DB38"/>
    <mergeCell ref="BK40:BV40"/>
    <mergeCell ref="BW38:CG38"/>
    <mergeCell ref="B41:AD41"/>
    <mergeCell ref="AE41:AJ41"/>
    <mergeCell ref="AK41:AS41"/>
    <mergeCell ref="AT41:BG41"/>
    <mergeCell ref="BK41:BV41"/>
    <mergeCell ref="BW41:CG41"/>
    <mergeCell ref="B38:AD38"/>
    <mergeCell ref="AE38:AJ38"/>
    <mergeCell ref="AK38:AS38"/>
    <mergeCell ref="BW47:CG47"/>
    <mergeCell ref="CH47:CQ47"/>
    <mergeCell ref="CR47:DC47"/>
    <mergeCell ref="B47:AD47"/>
    <mergeCell ref="AE47:AJ47"/>
    <mergeCell ref="AK47:AS47"/>
    <mergeCell ref="AT47:BF47"/>
    <mergeCell ref="AE49:AJ49"/>
    <mergeCell ref="AK49:AS49"/>
    <mergeCell ref="AT49:BJ49"/>
    <mergeCell ref="BK47:BV47"/>
    <mergeCell ref="CR49:DC49"/>
    <mergeCell ref="B51:AD51"/>
    <mergeCell ref="AE51:AJ51"/>
    <mergeCell ref="AK51:AS51"/>
    <mergeCell ref="AT51:BJ51"/>
    <mergeCell ref="BK51:BV51"/>
    <mergeCell ref="BW51:CG51"/>
    <mergeCell ref="CH51:CQ51"/>
    <mergeCell ref="CR51:DC51"/>
    <mergeCell ref="B49:AD49"/>
  </mergeCells>
  <printOptions/>
  <pageMargins left="0.7875" right="0.39375" top="0.5902777777777778" bottom="0.39375" header="0.19652777777777777" footer="0.5118055555555555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5" max="105" man="1"/>
    <brk id="38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workbookViewId="0" topLeftCell="A10">
      <selection activeCell="BZ30" sqref="BZ30:CN30"/>
    </sheetView>
  </sheetViews>
  <sheetFormatPr defaultColWidth="9.0039062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95" t="s">
        <v>114</v>
      </c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</row>
    <row r="2" spans="1:107" ht="15.75">
      <c r="A2" s="329" t="s">
        <v>115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</row>
    <row r="4" spans="1:107" ht="57" customHeight="1">
      <c r="A4" s="330" t="s">
        <v>116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1" t="s">
        <v>166</v>
      </c>
      <c r="AL4" s="331"/>
      <c r="AM4" s="331"/>
      <c r="AN4" s="331"/>
      <c r="AO4" s="331"/>
      <c r="AP4" s="331"/>
      <c r="AQ4" s="331" t="s">
        <v>117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 t="s">
        <v>14</v>
      </c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 t="s">
        <v>118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2" t="s">
        <v>119</v>
      </c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</row>
    <row r="5" spans="1:107" ht="11.25">
      <c r="A5" s="292">
        <v>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3">
        <v>2</v>
      </c>
      <c r="AL5" s="293"/>
      <c r="AM5" s="293"/>
      <c r="AN5" s="293"/>
      <c r="AO5" s="293"/>
      <c r="AP5" s="293"/>
      <c r="AQ5" s="293">
        <v>3</v>
      </c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>
        <v>4</v>
      </c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>
        <v>5</v>
      </c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4">
        <v>6</v>
      </c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</row>
    <row r="6" spans="1:107" ht="23.25" customHeight="1">
      <c r="A6" s="324" t="s">
        <v>120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5" t="s">
        <v>121</v>
      </c>
      <c r="AL6" s="325"/>
      <c r="AM6" s="325"/>
      <c r="AN6" s="325"/>
      <c r="AO6" s="325"/>
      <c r="AP6" s="325"/>
      <c r="AQ6" s="326" t="s">
        <v>112</v>
      </c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7">
        <f>-стр2!AT54</f>
        <v>2270335.3900000006</v>
      </c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>
        <f>BZ30</f>
        <v>757802.79</v>
      </c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8">
        <f>CO30</f>
        <v>1512532.6000000006</v>
      </c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</row>
    <row r="7" spans="1:107" ht="15" customHeight="1">
      <c r="A7" s="307" t="s">
        <v>174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60" t="s">
        <v>122</v>
      </c>
      <c r="AL7" s="260"/>
      <c r="AM7" s="260"/>
      <c r="AN7" s="260"/>
      <c r="AO7" s="260"/>
      <c r="AP7" s="260"/>
      <c r="AQ7" s="261" t="s">
        <v>112</v>
      </c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315" t="s">
        <v>190</v>
      </c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2" t="s">
        <v>190</v>
      </c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3" t="s">
        <v>190</v>
      </c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</row>
    <row r="8" spans="1:107" ht="23.25" customHeight="1">
      <c r="A8" s="323" t="s">
        <v>123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260"/>
      <c r="AL8" s="260"/>
      <c r="AM8" s="260"/>
      <c r="AN8" s="260"/>
      <c r="AO8" s="260"/>
      <c r="AP8" s="260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</row>
    <row r="9" spans="1:107" ht="15" customHeight="1">
      <c r="A9" s="322" t="s">
        <v>124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260" t="s">
        <v>190</v>
      </c>
      <c r="AL9" s="260"/>
      <c r="AM9" s="260"/>
      <c r="AN9" s="260"/>
      <c r="AO9" s="260"/>
      <c r="AP9" s="260"/>
      <c r="AQ9" s="261" t="s">
        <v>190</v>
      </c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315" t="s">
        <v>190</v>
      </c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2" t="s">
        <v>190</v>
      </c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3" t="s">
        <v>190</v>
      </c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</row>
    <row r="10" spans="1:107" ht="15" customHeight="1">
      <c r="A10" s="48"/>
      <c r="B10" s="310" t="s">
        <v>190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260"/>
      <c r="AL10" s="260"/>
      <c r="AM10" s="260"/>
      <c r="AN10" s="260"/>
      <c r="AO10" s="260"/>
      <c r="AP10" s="260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</row>
    <row r="11" spans="1:107" ht="15" customHeight="1">
      <c r="A11" s="48"/>
      <c r="B11" s="310" t="s">
        <v>190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260" t="s">
        <v>190</v>
      </c>
      <c r="AL11" s="260"/>
      <c r="AM11" s="260"/>
      <c r="AN11" s="260"/>
      <c r="AO11" s="260"/>
      <c r="AP11" s="260"/>
      <c r="AQ11" s="261" t="s">
        <v>190</v>
      </c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315" t="s">
        <v>190</v>
      </c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2" t="s">
        <v>190</v>
      </c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3" t="s">
        <v>190</v>
      </c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</row>
    <row r="12" spans="1:107" ht="15" customHeight="1">
      <c r="A12" s="48"/>
      <c r="B12" s="310" t="s">
        <v>190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260" t="s">
        <v>190</v>
      </c>
      <c r="AL12" s="260"/>
      <c r="AM12" s="260"/>
      <c r="AN12" s="260"/>
      <c r="AO12" s="260"/>
      <c r="AP12" s="260"/>
      <c r="AQ12" s="261" t="s">
        <v>190</v>
      </c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315" t="s">
        <v>190</v>
      </c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2" t="s">
        <v>190</v>
      </c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3" t="s">
        <v>190</v>
      </c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</row>
    <row r="13" spans="1:107" ht="15" customHeight="1">
      <c r="A13" s="48"/>
      <c r="B13" s="310" t="s">
        <v>190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260" t="s">
        <v>190</v>
      </c>
      <c r="AL13" s="260"/>
      <c r="AM13" s="260"/>
      <c r="AN13" s="260"/>
      <c r="AO13" s="260"/>
      <c r="AP13" s="260"/>
      <c r="AQ13" s="261" t="s">
        <v>190</v>
      </c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315" t="s">
        <v>190</v>
      </c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2" t="s">
        <v>190</v>
      </c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3" t="s">
        <v>190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</row>
    <row r="14" spans="1:107" ht="15" customHeight="1">
      <c r="A14" s="48"/>
      <c r="B14" s="310" t="s">
        <v>190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60" t="s">
        <v>190</v>
      </c>
      <c r="AL14" s="260"/>
      <c r="AM14" s="260"/>
      <c r="AN14" s="260"/>
      <c r="AO14" s="260"/>
      <c r="AP14" s="260"/>
      <c r="AQ14" s="261" t="s">
        <v>190</v>
      </c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315" t="s">
        <v>190</v>
      </c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2" t="s">
        <v>190</v>
      </c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3" t="s">
        <v>190</v>
      </c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</row>
    <row r="15" spans="1:107" ht="15" customHeight="1">
      <c r="A15" s="48"/>
      <c r="B15" s="310" t="s">
        <v>190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260" t="s">
        <v>190</v>
      </c>
      <c r="AL15" s="260"/>
      <c r="AM15" s="260"/>
      <c r="AN15" s="260"/>
      <c r="AO15" s="260"/>
      <c r="AP15" s="260"/>
      <c r="AQ15" s="261" t="s">
        <v>190</v>
      </c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315" t="s">
        <v>190</v>
      </c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2" t="s">
        <v>190</v>
      </c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3" t="s">
        <v>190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</row>
    <row r="16" spans="1:107" ht="15" customHeight="1">
      <c r="A16" s="48"/>
      <c r="B16" s="310" t="s">
        <v>190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260" t="s">
        <v>190</v>
      </c>
      <c r="AL16" s="260"/>
      <c r="AM16" s="260"/>
      <c r="AN16" s="260"/>
      <c r="AO16" s="260"/>
      <c r="AP16" s="260"/>
      <c r="AQ16" s="261" t="s">
        <v>190</v>
      </c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315" t="s">
        <v>190</v>
      </c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2" t="s">
        <v>190</v>
      </c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3" t="s">
        <v>190</v>
      </c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</row>
    <row r="17" spans="1:107" ht="15" customHeight="1">
      <c r="A17" s="48"/>
      <c r="B17" s="310" t="s">
        <v>190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260" t="s">
        <v>190</v>
      </c>
      <c r="AL17" s="260"/>
      <c r="AM17" s="260"/>
      <c r="AN17" s="260"/>
      <c r="AO17" s="260"/>
      <c r="AP17" s="260"/>
      <c r="AQ17" s="261" t="s">
        <v>190</v>
      </c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315" t="s">
        <v>190</v>
      </c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2" t="s">
        <v>190</v>
      </c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3" t="s">
        <v>190</v>
      </c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</row>
    <row r="18" spans="1:107" ht="15" customHeight="1">
      <c r="A18" s="48"/>
      <c r="B18" s="310" t="s">
        <v>190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260" t="s">
        <v>190</v>
      </c>
      <c r="AL18" s="260"/>
      <c r="AM18" s="260"/>
      <c r="AN18" s="260"/>
      <c r="AO18" s="260"/>
      <c r="AP18" s="260"/>
      <c r="AQ18" s="261" t="s">
        <v>190</v>
      </c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315" t="s">
        <v>190</v>
      </c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2" t="s">
        <v>190</v>
      </c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3" t="s">
        <v>190</v>
      </c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</row>
    <row r="19" spans="1:107" ht="15" customHeight="1">
      <c r="A19" s="48"/>
      <c r="B19" s="310" t="s">
        <v>190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260" t="s">
        <v>190</v>
      </c>
      <c r="AL19" s="260"/>
      <c r="AM19" s="260"/>
      <c r="AN19" s="260"/>
      <c r="AO19" s="260"/>
      <c r="AP19" s="260"/>
      <c r="AQ19" s="261" t="s">
        <v>190</v>
      </c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315" t="s">
        <v>190</v>
      </c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2" t="s">
        <v>190</v>
      </c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3" t="s">
        <v>190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</row>
    <row r="20" spans="1:107" ht="15" customHeight="1">
      <c r="A20" s="48"/>
      <c r="B20" s="310" t="s">
        <v>190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260" t="s">
        <v>190</v>
      </c>
      <c r="AL20" s="260"/>
      <c r="AM20" s="260"/>
      <c r="AN20" s="260"/>
      <c r="AO20" s="260"/>
      <c r="AP20" s="260"/>
      <c r="AQ20" s="261" t="s">
        <v>190</v>
      </c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315" t="s">
        <v>190</v>
      </c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2" t="s">
        <v>190</v>
      </c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3" t="s">
        <v>190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</row>
    <row r="21" spans="1:107" ht="15" customHeight="1">
      <c r="A21" s="48"/>
      <c r="B21" s="310" t="s">
        <v>190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260" t="s">
        <v>190</v>
      </c>
      <c r="AL21" s="260"/>
      <c r="AM21" s="260"/>
      <c r="AN21" s="260"/>
      <c r="AO21" s="260"/>
      <c r="AP21" s="260"/>
      <c r="AQ21" s="261" t="s">
        <v>190</v>
      </c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315" t="s">
        <v>190</v>
      </c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2" t="s">
        <v>190</v>
      </c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3" t="s">
        <v>190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</row>
    <row r="22" spans="1:107" ht="15" customHeight="1">
      <c r="A22" s="48"/>
      <c r="B22" s="310" t="s">
        <v>190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260" t="s">
        <v>190</v>
      </c>
      <c r="AL22" s="260"/>
      <c r="AM22" s="260"/>
      <c r="AN22" s="260"/>
      <c r="AO22" s="260"/>
      <c r="AP22" s="260"/>
      <c r="AQ22" s="261" t="s">
        <v>190</v>
      </c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315" t="s">
        <v>190</v>
      </c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2" t="s">
        <v>190</v>
      </c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3" t="s">
        <v>190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</row>
    <row r="23" spans="1:107" ht="23.25" customHeight="1">
      <c r="A23" s="321" t="s">
        <v>125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260" t="s">
        <v>126</v>
      </c>
      <c r="AL23" s="260"/>
      <c r="AM23" s="260"/>
      <c r="AN23" s="260"/>
      <c r="AO23" s="260"/>
      <c r="AP23" s="260"/>
      <c r="AQ23" s="261" t="s">
        <v>112</v>
      </c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315" t="s">
        <v>190</v>
      </c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2" t="s">
        <v>190</v>
      </c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3" t="s">
        <v>190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</row>
    <row r="24" spans="1:107" ht="15" customHeight="1">
      <c r="A24" s="320" t="s">
        <v>124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260" t="s">
        <v>190</v>
      </c>
      <c r="AL24" s="260"/>
      <c r="AM24" s="260"/>
      <c r="AN24" s="260"/>
      <c r="AO24" s="260"/>
      <c r="AP24" s="260"/>
      <c r="AQ24" s="261" t="s">
        <v>190</v>
      </c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315" t="s">
        <v>190</v>
      </c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2" t="s">
        <v>190</v>
      </c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3" t="s">
        <v>190</v>
      </c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</row>
    <row r="25" spans="1:107" ht="15" customHeight="1">
      <c r="A25" s="48"/>
      <c r="B25" s="310" t="s">
        <v>190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260"/>
      <c r="AL25" s="260"/>
      <c r="AM25" s="260"/>
      <c r="AN25" s="260"/>
      <c r="AO25" s="260"/>
      <c r="AP25" s="260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</row>
    <row r="26" spans="1:107" ht="15" customHeight="1">
      <c r="A26" s="48"/>
      <c r="B26" s="310" t="s">
        <v>190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9" t="s">
        <v>190</v>
      </c>
      <c r="AL26" s="319"/>
      <c r="AM26" s="319"/>
      <c r="AN26" s="319"/>
      <c r="AO26" s="319"/>
      <c r="AP26" s="319"/>
      <c r="AQ26" s="261" t="s">
        <v>190</v>
      </c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315" t="s">
        <v>190</v>
      </c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2" t="s">
        <v>190</v>
      </c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3" t="s">
        <v>190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</row>
    <row r="27" spans="1:107" ht="15" customHeight="1">
      <c r="A27" s="48"/>
      <c r="B27" s="310" t="s">
        <v>190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260" t="s">
        <v>190</v>
      </c>
      <c r="AL27" s="260"/>
      <c r="AM27" s="260"/>
      <c r="AN27" s="260"/>
      <c r="AO27" s="260"/>
      <c r="AP27" s="260"/>
      <c r="AQ27" s="261" t="s">
        <v>190</v>
      </c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315" t="s">
        <v>190</v>
      </c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2" t="s">
        <v>190</v>
      </c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3" t="s">
        <v>190</v>
      </c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</row>
    <row r="28" spans="1:107" ht="15" customHeight="1">
      <c r="A28" s="48"/>
      <c r="B28" s="310" t="s">
        <v>190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260" t="s">
        <v>190</v>
      </c>
      <c r="AL28" s="260"/>
      <c r="AM28" s="260"/>
      <c r="AN28" s="260"/>
      <c r="AO28" s="260"/>
      <c r="AP28" s="260"/>
      <c r="AQ28" s="261" t="s">
        <v>190</v>
      </c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315" t="s">
        <v>190</v>
      </c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2" t="s">
        <v>190</v>
      </c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3" t="s">
        <v>190</v>
      </c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</row>
    <row r="29" spans="1:107" ht="15" customHeight="1">
      <c r="A29" s="48"/>
      <c r="B29" s="310" t="s">
        <v>190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260" t="s">
        <v>190</v>
      </c>
      <c r="AL29" s="260"/>
      <c r="AM29" s="260"/>
      <c r="AN29" s="260"/>
      <c r="AO29" s="260"/>
      <c r="AP29" s="260"/>
      <c r="AQ29" s="261" t="s">
        <v>190</v>
      </c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315" t="s">
        <v>190</v>
      </c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8" t="s">
        <v>190</v>
      </c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3" t="s">
        <v>190</v>
      </c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</row>
    <row r="30" spans="1:107" ht="15" customHeight="1">
      <c r="A30" s="317" t="s">
        <v>127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260" t="s">
        <v>128</v>
      </c>
      <c r="AL30" s="260"/>
      <c r="AM30" s="260"/>
      <c r="AN30" s="260"/>
      <c r="AO30" s="260"/>
      <c r="AP30" s="260"/>
      <c r="AQ30" s="261" t="s">
        <v>129</v>
      </c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312">
        <f>BG31+BG33</f>
        <v>2270335.3900000006</v>
      </c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>
        <f>BZ33+BZ31</f>
        <v>757802.79</v>
      </c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258">
        <f>BG30-BZ30</f>
        <v>1512532.6000000006</v>
      </c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</row>
    <row r="31" spans="1:107" ht="21.75" customHeight="1">
      <c r="A31" s="316" t="s">
        <v>130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260" t="s">
        <v>131</v>
      </c>
      <c r="AL31" s="260"/>
      <c r="AM31" s="260"/>
      <c r="AN31" s="260"/>
      <c r="AO31" s="260"/>
      <c r="AP31" s="260"/>
      <c r="AQ31" s="261" t="s">
        <v>132</v>
      </c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312">
        <f>-стр1!BB17</f>
        <v>-10311000</v>
      </c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>
        <v>-6518604.91</v>
      </c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3" t="s">
        <v>173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</row>
    <row r="32" spans="1:107" ht="15" customHeight="1">
      <c r="A32" s="48"/>
      <c r="B32" s="310" t="s">
        <v>190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260" t="s">
        <v>190</v>
      </c>
      <c r="AL32" s="260"/>
      <c r="AM32" s="260"/>
      <c r="AN32" s="260"/>
      <c r="AO32" s="260"/>
      <c r="AP32" s="260"/>
      <c r="AQ32" s="261" t="s">
        <v>190</v>
      </c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315" t="s">
        <v>190</v>
      </c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2" t="s">
        <v>190</v>
      </c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3" t="s">
        <v>112</v>
      </c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</row>
    <row r="33" spans="1:107" ht="24.75" customHeight="1">
      <c r="A33" s="314" t="s">
        <v>133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260" t="s">
        <v>134</v>
      </c>
      <c r="AL33" s="260"/>
      <c r="AM33" s="260"/>
      <c r="AN33" s="260"/>
      <c r="AO33" s="260"/>
      <c r="AP33" s="260"/>
      <c r="AQ33" s="261" t="s">
        <v>135</v>
      </c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312">
        <f>стр2!AT8</f>
        <v>12581335.39</v>
      </c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>
        <v>7276407.7</v>
      </c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3" t="s">
        <v>173</v>
      </c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</row>
    <row r="34" spans="1:107" ht="15" customHeight="1">
      <c r="A34" s="48"/>
      <c r="B34" s="310" t="s">
        <v>190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265" t="s">
        <v>190</v>
      </c>
      <c r="AL34" s="265"/>
      <c r="AM34" s="265"/>
      <c r="AN34" s="265"/>
      <c r="AO34" s="265"/>
      <c r="AP34" s="265"/>
      <c r="AQ34" s="266" t="s">
        <v>190</v>
      </c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311" t="s">
        <v>190</v>
      </c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08" t="s">
        <v>190</v>
      </c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9" t="s">
        <v>112</v>
      </c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</row>
    <row r="36" spans="1:107" ht="11.25" customHeight="1">
      <c r="A36" s="1" t="s">
        <v>136</v>
      </c>
      <c r="N36" s="49"/>
      <c r="O36" s="49"/>
      <c r="P36" s="49"/>
      <c r="Q36" s="49"/>
      <c r="R36" s="49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J36" s="302" t="s">
        <v>137</v>
      </c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1:107" ht="11.25" customHeight="1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306" t="s">
        <v>138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J37" s="306" t="s">
        <v>139</v>
      </c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CM37" s="46"/>
      <c r="CN37" s="46"/>
      <c r="CO37" s="46"/>
      <c r="CP37" s="46"/>
      <c r="CQ37" s="46"/>
      <c r="CR37" s="46"/>
      <c r="CS37" s="46"/>
      <c r="CT37" s="46"/>
      <c r="CU37" s="51"/>
      <c r="CV37" s="51"/>
      <c r="CW37" s="51"/>
      <c r="CX37" s="51"/>
      <c r="CY37" s="46"/>
      <c r="CZ37" s="46"/>
      <c r="DA37" s="46"/>
      <c r="DB37" s="46"/>
      <c r="DC37" s="46"/>
    </row>
    <row r="38" spans="1:107" ht="11.25">
      <c r="A38" s="295" t="s">
        <v>140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CM38" s="46"/>
      <c r="CN38" s="46"/>
      <c r="CO38" s="46"/>
      <c r="CP38" s="46"/>
      <c r="CQ38" s="46"/>
      <c r="CR38" s="46"/>
      <c r="CS38" s="46"/>
      <c r="CT38" s="46"/>
      <c r="CU38" s="51"/>
      <c r="CV38" s="51"/>
      <c r="CW38" s="51"/>
      <c r="CX38" s="51"/>
      <c r="CY38" s="46"/>
      <c r="CZ38" s="46"/>
      <c r="DA38" s="46"/>
      <c r="DB38" s="46"/>
      <c r="DC38" s="46"/>
    </row>
    <row r="39" spans="1:107" ht="11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J39" s="302" t="s">
        <v>141</v>
      </c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CM39" s="46"/>
      <c r="CN39" s="46"/>
      <c r="CO39" s="46"/>
      <c r="CP39" s="46"/>
      <c r="CQ39" s="46"/>
      <c r="CR39" s="46"/>
      <c r="CS39" s="46"/>
      <c r="CT39" s="46"/>
      <c r="CU39" s="51"/>
      <c r="CV39" s="51"/>
      <c r="CW39" s="51"/>
      <c r="CX39" s="51"/>
      <c r="CY39" s="46"/>
      <c r="CZ39" s="46"/>
      <c r="DA39" s="46"/>
      <c r="DB39" s="46"/>
      <c r="DC39" s="46"/>
    </row>
    <row r="40" spans="1:107" ht="11.25" customHeight="1">
      <c r="A40" s="307" t="s">
        <v>142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06" t="s">
        <v>139</v>
      </c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CM40" s="46"/>
      <c r="CN40" s="46"/>
      <c r="CO40" s="46"/>
      <c r="CP40" s="46"/>
      <c r="CQ40" s="46"/>
      <c r="CR40" s="46"/>
      <c r="CS40" s="46"/>
      <c r="CT40" s="46"/>
      <c r="CU40" s="51"/>
      <c r="CV40" s="51"/>
      <c r="CW40" s="51"/>
      <c r="CX40" s="51"/>
      <c r="CY40" s="46"/>
      <c r="CZ40" s="46"/>
      <c r="DA40" s="46"/>
      <c r="DB40" s="46"/>
      <c r="DC40" s="46"/>
    </row>
    <row r="41" spans="1:107" ht="20.25" customHeight="1">
      <c r="A41" s="1" t="s">
        <v>143</v>
      </c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J41" s="302" t="s">
        <v>180</v>
      </c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</row>
    <row r="42" spans="18:107" ht="11.25" customHeight="1">
      <c r="R42" s="306" t="s">
        <v>138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50"/>
      <c r="AI42" s="50"/>
      <c r="AJ42" s="306" t="s">
        <v>139</v>
      </c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</row>
    <row r="43" spans="83:107" ht="7.5" customHeight="1"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</row>
    <row r="44" spans="1:107" ht="15" customHeight="1">
      <c r="A44" s="303" t="s">
        <v>144</v>
      </c>
      <c r="B44" s="303"/>
      <c r="C44" s="301" t="s">
        <v>313</v>
      </c>
      <c r="D44" s="301"/>
      <c r="E44" s="301"/>
      <c r="F44" s="1" t="s">
        <v>144</v>
      </c>
      <c r="I44" s="302" t="s">
        <v>311</v>
      </c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3">
        <v>201</v>
      </c>
      <c r="Z44" s="303"/>
      <c r="AA44" s="303"/>
      <c r="AB44" s="303"/>
      <c r="AC44" s="303"/>
      <c r="AD44" s="304">
        <v>6</v>
      </c>
      <c r="AE44" s="304"/>
      <c r="AG44" s="1" t="s">
        <v>153</v>
      </c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</row>
    <row r="45" spans="1:107" ht="15" customHeight="1">
      <c r="A45" s="53"/>
      <c r="B45" s="53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3"/>
      <c r="Z45" s="53"/>
      <c r="AA45" s="53"/>
      <c r="AB45" s="53"/>
      <c r="AC45" s="53"/>
      <c r="AD45" s="47"/>
      <c r="AE45" s="47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</row>
    <row r="46" spans="1:107" ht="15" customHeight="1">
      <c r="A46" s="53"/>
      <c r="B46" s="53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3"/>
      <c r="Z46" s="53"/>
      <c r="AA46" s="53"/>
      <c r="AB46" s="53"/>
      <c r="AC46" s="53"/>
      <c r="AD46" s="47"/>
      <c r="AE46" s="47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</row>
    <row r="47" spans="1:107" ht="15" customHeight="1">
      <c r="A47" s="53"/>
      <c r="B47" s="53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3"/>
      <c r="Z47" s="53"/>
      <c r="AA47" s="53"/>
      <c r="AB47" s="53"/>
      <c r="AC47" s="53"/>
      <c r="AD47" s="47"/>
      <c r="AE47" s="47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</row>
    <row r="48" spans="1:107" ht="15" customHeight="1">
      <c r="A48" s="53"/>
      <c r="B48" s="53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3"/>
      <c r="Z48" s="53"/>
      <c r="AA48" s="53"/>
      <c r="AB48" s="53"/>
      <c r="AC48" s="53"/>
      <c r="AD48" s="47"/>
      <c r="AE48" s="47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</row>
    <row r="49" spans="1:107" ht="15" customHeight="1">
      <c r="A49" s="53"/>
      <c r="B49" s="53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3"/>
      <c r="Z49" s="53"/>
      <c r="AA49" s="53"/>
      <c r="AB49" s="53"/>
      <c r="AC49" s="53"/>
      <c r="AD49" s="47"/>
      <c r="AE49" s="47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</row>
    <row r="50" spans="1:107" ht="15" customHeight="1">
      <c r="A50" s="53"/>
      <c r="B50" s="53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3"/>
      <c r="Z50" s="53"/>
      <c r="AA50" s="53"/>
      <c r="AB50" s="53"/>
      <c r="AC50" s="53"/>
      <c r="AD50" s="47"/>
      <c r="AE50" s="47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</row>
    <row r="51" spans="1:107" ht="15" customHeight="1">
      <c r="A51" s="53"/>
      <c r="B51" s="53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3"/>
      <c r="Z51" s="53"/>
      <c r="AA51" s="53"/>
      <c r="AB51" s="53"/>
      <c r="AC51" s="53"/>
      <c r="AD51" s="47"/>
      <c r="AE51" s="47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</row>
    <row r="52" spans="1:107" ht="15" customHeight="1">
      <c r="A52" s="53"/>
      <c r="B52" s="53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3"/>
      <c r="Z52" s="53"/>
      <c r="AA52" s="53"/>
      <c r="AB52" s="53"/>
      <c r="AC52" s="53"/>
      <c r="AD52" s="47"/>
      <c r="AE52" s="47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</row>
    <row r="53" spans="1:107" ht="15" customHeight="1">
      <c r="A53" s="53"/>
      <c r="B53" s="53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3"/>
      <c r="Z53" s="53"/>
      <c r="AA53" s="53"/>
      <c r="AB53" s="53"/>
      <c r="AC53" s="53"/>
      <c r="AD53" s="47"/>
      <c r="AE53" s="47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</row>
    <row r="54" spans="1:107" ht="15" customHeight="1">
      <c r="A54" s="53"/>
      <c r="B54" s="53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3"/>
      <c r="Z54" s="53"/>
      <c r="AA54" s="53"/>
      <c r="AB54" s="53"/>
      <c r="AC54" s="53"/>
      <c r="AD54" s="47"/>
      <c r="AE54" s="47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</row>
    <row r="55" spans="1:107" ht="15" customHeight="1">
      <c r="A55" s="53"/>
      <c r="B55" s="53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3"/>
      <c r="Z55" s="53"/>
      <c r="AA55" s="53"/>
      <c r="AB55" s="53"/>
      <c r="AC55" s="53"/>
      <c r="AD55" s="47"/>
      <c r="AE55" s="47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</row>
    <row r="56" spans="1:107" ht="15" customHeight="1">
      <c r="A56" s="53"/>
      <c r="B56" s="53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3"/>
      <c r="Z56" s="53"/>
      <c r="AA56" s="53"/>
      <c r="AB56" s="53"/>
      <c r="AC56" s="53"/>
      <c r="AD56" s="47"/>
      <c r="AE56" s="47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</row>
    <row r="57" spans="1:107" ht="15" customHeight="1">
      <c r="A57" s="53"/>
      <c r="B57" s="53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3"/>
      <c r="Z57" s="53"/>
      <c r="AA57" s="53"/>
      <c r="AB57" s="53"/>
      <c r="AC57" s="53"/>
      <c r="AD57" s="47"/>
      <c r="AE57" s="47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</row>
    <row r="58" spans="1:107" ht="15" customHeight="1">
      <c r="A58" s="53"/>
      <c r="B58" s="53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3"/>
      <c r="Z58" s="53"/>
      <c r="AA58" s="53"/>
      <c r="AB58" s="53"/>
      <c r="AC58" s="53"/>
      <c r="AD58" s="47"/>
      <c r="AE58" s="47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</row>
    <row r="59" spans="1:107" ht="15" customHeight="1">
      <c r="A59" s="53"/>
      <c r="B59" s="53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3"/>
      <c r="Z59" s="53"/>
      <c r="AA59" s="53"/>
      <c r="AB59" s="53"/>
      <c r="AC59" s="53"/>
      <c r="AD59" s="47"/>
      <c r="AE59" s="47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</row>
    <row r="60" spans="1:107" ht="15" customHeight="1">
      <c r="A60" s="53"/>
      <c r="B60" s="53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3"/>
      <c r="Z60" s="53"/>
      <c r="AA60" s="53"/>
      <c r="AB60" s="53"/>
      <c r="AC60" s="53"/>
      <c r="AD60" s="47"/>
      <c r="AE60" s="47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</row>
    <row r="61" spans="1:107" ht="15" customHeight="1">
      <c r="A61" s="53"/>
      <c r="B61" s="53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3"/>
      <c r="Z61" s="53"/>
      <c r="AA61" s="53"/>
      <c r="AB61" s="53"/>
      <c r="AC61" s="53"/>
      <c r="AD61" s="47"/>
      <c r="AE61" s="47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</row>
    <row r="62" spans="1:107" ht="15" customHeight="1">
      <c r="A62" s="53"/>
      <c r="B62" s="53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3"/>
      <c r="Z62" s="53"/>
      <c r="AA62" s="53"/>
      <c r="AB62" s="53"/>
      <c r="AC62" s="53"/>
      <c r="AD62" s="47"/>
      <c r="AE62" s="47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</row>
    <row r="63" spans="1:107" ht="15" customHeight="1">
      <c r="A63" s="53"/>
      <c r="B63" s="53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3"/>
      <c r="Z63" s="53"/>
      <c r="AA63" s="53"/>
      <c r="AB63" s="53"/>
      <c r="AC63" s="53"/>
      <c r="AD63" s="47"/>
      <c r="AE63" s="47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</row>
    <row r="64" spans="1:107" ht="15" customHeight="1">
      <c r="A64" s="53"/>
      <c r="B64" s="53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3"/>
      <c r="Z64" s="53"/>
      <c r="AA64" s="53"/>
      <c r="AB64" s="53"/>
      <c r="AC64" s="53"/>
      <c r="AD64" s="47"/>
      <c r="AE64" s="47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</row>
    <row r="65" spans="1:107" ht="15" customHeight="1">
      <c r="A65" s="53"/>
      <c r="B65" s="53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3"/>
      <c r="Z65" s="53"/>
      <c r="AA65" s="53"/>
      <c r="AB65" s="53"/>
      <c r="AC65" s="53"/>
      <c r="AD65" s="47"/>
      <c r="AE65" s="47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</row>
    <row r="66" spans="1:107" ht="15" customHeight="1">
      <c r="A66" s="53"/>
      <c r="B66" s="53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3"/>
      <c r="Z66" s="53"/>
      <c r="AA66" s="53"/>
      <c r="AB66" s="53"/>
      <c r="AC66" s="53"/>
      <c r="AD66" s="47"/>
      <c r="AE66" s="47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</row>
    <row r="67" spans="1:107" ht="15" customHeight="1">
      <c r="A67" s="53"/>
      <c r="B67" s="53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3"/>
      <c r="Z67" s="53"/>
      <c r="AA67" s="53"/>
      <c r="AB67" s="53"/>
      <c r="AC67" s="53"/>
      <c r="AD67" s="47"/>
      <c r="AE67" s="47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</row>
    <row r="68" spans="59:107" ht="10.5" customHeight="1"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</row>
    <row r="69" spans="1:107" ht="18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7"/>
    </row>
    <row r="70" spans="1:107" ht="18" customHeight="1">
      <c r="A70" s="58"/>
      <c r="B70" s="54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54"/>
      <c r="AE70" s="54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54"/>
      <c r="AU70" s="54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54"/>
      <c r="BX70" s="54"/>
      <c r="BY70" s="303"/>
      <c r="BZ70" s="303"/>
      <c r="CA70" s="301"/>
      <c r="CB70" s="301"/>
      <c r="CC70" s="301"/>
      <c r="CD70" s="7"/>
      <c r="CE70" s="54"/>
      <c r="CF70" s="54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3"/>
      <c r="CS70" s="303"/>
      <c r="CT70" s="303"/>
      <c r="CU70" s="303"/>
      <c r="CV70" s="303"/>
      <c r="CW70" s="304"/>
      <c r="CX70" s="304"/>
      <c r="CY70" s="54"/>
      <c r="CZ70" s="54"/>
      <c r="DA70" s="54"/>
      <c r="DB70" s="54"/>
      <c r="DC70" s="59"/>
    </row>
    <row r="71" spans="1:107" s="50" customFormat="1" ht="18" customHeight="1">
      <c r="A71" s="60"/>
      <c r="B71" s="61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62"/>
      <c r="AE71" s="62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62"/>
      <c r="AU71" s="62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13"/>
      <c r="DB71" s="61"/>
      <c r="DC71" s="63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Z17:CN17"/>
    <mergeCell ref="CO17:DC17"/>
    <mergeCell ref="BZ18:CN18"/>
    <mergeCell ref="CO18:DC18"/>
    <mergeCell ref="BZ20:CN20"/>
    <mergeCell ref="CO20:DC20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AQ23:BF23"/>
    <mergeCell ref="BG23:BY23"/>
    <mergeCell ref="BZ21:CN21"/>
    <mergeCell ref="BG21:BY21"/>
    <mergeCell ref="BZ23:CN23"/>
    <mergeCell ref="CO23:DC23"/>
    <mergeCell ref="A24:AJ24"/>
    <mergeCell ref="AK24:AP25"/>
    <mergeCell ref="AQ24:BF25"/>
    <mergeCell ref="BG24:BY25"/>
    <mergeCell ref="BZ24:CN25"/>
    <mergeCell ref="CO24:DC25"/>
    <mergeCell ref="B25:AJ25"/>
    <mergeCell ref="A23:AJ23"/>
    <mergeCell ref="AK23:AP23"/>
    <mergeCell ref="B26:AJ26"/>
    <mergeCell ref="AK26:AP26"/>
    <mergeCell ref="AQ26:BF26"/>
    <mergeCell ref="BG26:BY26"/>
    <mergeCell ref="BZ28:CN28"/>
    <mergeCell ref="CO28:DC28"/>
    <mergeCell ref="B27:AJ27"/>
    <mergeCell ref="AK27:AP27"/>
    <mergeCell ref="AQ27:BF27"/>
    <mergeCell ref="BG27:BY27"/>
    <mergeCell ref="BZ26:CN26"/>
    <mergeCell ref="CO26:DC26"/>
    <mergeCell ref="BZ27:CN27"/>
    <mergeCell ref="CO27:DC27"/>
    <mergeCell ref="BZ29:CN29"/>
    <mergeCell ref="CO29:DC29"/>
    <mergeCell ref="B28:AJ28"/>
    <mergeCell ref="AK28:AP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N37:AG37"/>
    <mergeCell ref="AJ37:BK37"/>
    <mergeCell ref="A38:AH39"/>
    <mergeCell ref="AJ39:BK39"/>
    <mergeCell ref="A40:AH40"/>
    <mergeCell ref="AJ40:BK4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CG70:CQ70"/>
    <mergeCell ref="CR70:CV70"/>
    <mergeCell ref="CW70:CX70"/>
    <mergeCell ref="C70:AC70"/>
    <mergeCell ref="AF70:AS70"/>
    <mergeCell ref="AV70:BV70"/>
    <mergeCell ref="BY70:BZ70"/>
    <mergeCell ref="C71:AC71"/>
    <mergeCell ref="AF71:AS71"/>
    <mergeCell ref="AV71:BV71"/>
    <mergeCell ref="CA70:CC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2016-10-04T13:32:57Z</cp:lastPrinted>
  <dcterms:modified xsi:type="dcterms:W3CDTF">2016-10-06T06:01:45Z</dcterms:modified>
  <cp:category/>
  <cp:version/>
  <cp:contentType/>
  <cp:contentStatus/>
</cp:coreProperties>
</file>